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Dreijahreskalender" sheetId="2" state="visible" r:id="rId2"/>
    <sheet xmlns:r="http://schemas.openxmlformats.org/officeDocument/2006/relationships" name="Jahreskalender" sheetId="3" state="visible" r:id="rId3"/>
    <sheet xmlns:r="http://schemas.openxmlformats.org/officeDocument/2006/relationships" name="Saisonbetrieb" sheetId="4" state="visible" r:id="rId4"/>
    <sheet xmlns:r="http://schemas.openxmlformats.org/officeDocument/2006/relationships" name="Meldungen" sheetId="5" state="visible" r:id="rId5"/>
    <sheet xmlns:r="http://schemas.openxmlformats.org/officeDocument/2006/relationships" name="Dreijahresübersicht" sheetId="6" state="visible" r:id="rId6"/>
    <sheet xmlns:r="http://schemas.openxmlformats.org/officeDocument/2006/relationships" name="Auswertung" sheetId="7" state="visible" r:id="rId7"/>
    <sheet xmlns:r="http://schemas.openxmlformats.org/officeDocument/2006/relationships" name="Listen" sheetId="8" state="visible" r:id="rId8"/>
  </sheets>
  <definedNames>
    <definedName name="Ablauf">Dreijahreskalender!$D$6</definedName>
    <definedName name="GueltigVon">Dreijahreskalender!$D$5</definedName>
    <definedName name="Stichtag">Auswertung!$B$5</definedName>
    <definedName name="_xlnm.Print_Area" localSheetId="0">'Anleitung'!$A$1:$D$52</definedName>
    <definedName name="_xlnm.Print_Titles" localSheetId="1">'Dreijahreskalender'!$8:$8</definedName>
    <definedName name="_xlnm.Print_Area" localSheetId="1">'Dreijahreskalender'!$A$1:$M$42</definedName>
    <definedName name="_xlnm.Print_Titles" localSheetId="2">'Jahreskalender'!$7:$7</definedName>
    <definedName name="_xlnm.Print_Area" localSheetId="2">'Jahreskalender'!$A$1:$J$35</definedName>
    <definedName name="_xlnm.Print_Titles" localSheetId="3">'Saisonbetrieb'!$8:$8</definedName>
    <definedName name="_xlnm.Print_Area" localSheetId="3">'Saisonbetrieb'!$A$1:$I$30</definedName>
    <definedName name="_xlnm.Print_Area" localSheetId="4">'Meldungen'!$A$1:$I$52</definedName>
    <definedName name="_xlnm.Print_Area" localSheetId="5">'Dreijahresübersicht'!$A$1:$F$19</definedName>
    <definedName name="_xlnm.Print_Area" localSheetId="6">'Auswertung'!$A$1:$D$71</definedName>
  </definedNames>
  <calcPr calcId="124519" fullCalcOnLoad="1"/>
</workbook>
</file>

<file path=xl/styles.xml><?xml version="1.0" encoding="utf-8"?>
<styleSheet xmlns="http://schemas.openxmlformats.org/spreadsheetml/2006/main">
  <numFmts count="1">
    <numFmt numFmtId="164" formatCode="DD.MM.YYYY"/>
  </numFmts>
  <fonts count="16">
    <font>
      <name val="Calibri"/>
      <family val="2"/>
      <color theme="1"/>
      <sz val="11"/>
      <scheme val="minor"/>
    </font>
    <font>
      <name val="Aptos"/>
      <b val="1"/>
      <color rgb="008C5A2B"/>
      <sz val="16"/>
    </font>
    <font>
      <name val="Aptos"/>
      <i val="1"/>
      <color rgb="007A6A55"/>
      <sz val="9.5"/>
    </font>
    <font>
      <name val="Aptos"/>
      <color rgb="007A6A55"/>
      <sz val="9"/>
    </font>
    <font>
      <name val="Aptos"/>
      <color rgb="002B2B2B"/>
      <sz val="10"/>
    </font>
    <font>
      <name val="Aptos"/>
      <b val="1"/>
      <color rgb="008C5A2B"/>
      <sz val="12"/>
    </font>
    <font>
      <name val="Aptos"/>
      <b val="1"/>
      <color rgb="008C5A2B"/>
      <sz val="10"/>
    </font>
    <font>
      <name val="Aptos"/>
      <sz val="10"/>
    </font>
    <font>
      <name val="Aptos"/>
      <b val="1"/>
      <color rgb="00FFFFFF"/>
      <sz val="10"/>
    </font>
    <font>
      <name val="Aptos"/>
      <b val="1"/>
      <sz val="10"/>
    </font>
    <font>
      <name val="Aptos"/>
      <b val="1"/>
      <color rgb="008C5A2B"/>
      <sz val="9"/>
    </font>
    <font>
      <name val="Aptos"/>
      <color rgb="007A6A55"/>
      <sz val="9.5"/>
    </font>
    <font>
      <name val="Aptos"/>
      <i val="1"/>
      <color rgb="007A6A55"/>
      <sz val="9"/>
    </font>
    <font>
      <name val="Aptos"/>
      <b val="1"/>
      <color rgb="008C5A2B"/>
    </font>
    <font>
      <name val="Aptos"/>
      <b val="1"/>
      <color rgb="002B2B2B"/>
      <sz val="10"/>
    </font>
    <font>
      <name val="Aptos"/>
      <color rgb="002B2B2B"/>
      <sz val="9.5"/>
    </font>
  </fonts>
  <fills count="6">
    <fill>
      <patternFill/>
    </fill>
    <fill>
      <patternFill patternType="gray125"/>
    </fill>
    <fill>
      <patternFill patternType="solid">
        <fgColor rgb="00EFE7DC"/>
      </patternFill>
    </fill>
    <fill>
      <patternFill patternType="solid">
        <fgColor rgb="00F7F2EA"/>
      </patternFill>
    </fill>
    <fill>
      <patternFill patternType="solid">
        <fgColor rgb="008C5A2B"/>
      </patternFill>
    </fill>
    <fill>
      <patternFill patternType="solid">
        <fgColor rgb="00ECE6DA"/>
      </patternFill>
    </fill>
  </fills>
  <borders count="9">
    <border>
      <left/>
      <right/>
      <top/>
      <bottom/>
      <diagonal/>
    </border>
    <border>
      <left style="thick">
        <color rgb="008C5A2B"/>
      </left>
      <top style="thin">
        <color rgb="00C9BBA6"/>
      </top>
      <bottom style="thin">
        <color rgb="00C9BBA6"/>
      </bottom>
    </border>
    <border>
      <top style="thin">
        <color rgb="00C9BBA6"/>
      </top>
      <bottom style="thin">
        <color rgb="00C9BBA6"/>
      </bottom>
    </border>
    <border>
      <right style="thin">
        <color rgb="00C9BBA6"/>
      </right>
      <top style="thin">
        <color rgb="00C9BBA6"/>
      </top>
      <bottom style="thin">
        <color rgb="00C9BBA6"/>
      </bottom>
    </border>
    <border>
      <left style="thin">
        <color rgb="00C9BBA6"/>
      </left>
      <right style="thin">
        <color rgb="00C9BBA6"/>
      </right>
      <top style="thin">
        <color rgb="00C9BBA6"/>
      </top>
      <bottom style="thin">
        <color rgb="00C9BBA6"/>
      </bottom>
    </border>
    <border>
      <left/>
      <right/>
      <top style="thin">
        <color rgb="00C9BBA6"/>
      </top>
      <bottom/>
      <diagonal/>
    </border>
    <border>
      <left/>
      <right style="thin">
        <color rgb="00C9BBA6"/>
      </right>
      <top style="thin">
        <color rgb="00C9BBA6"/>
      </top>
      <bottom/>
      <diagonal/>
    </border>
    <border>
      <left/>
      <right style="thin">
        <color rgb="00C9BBA6"/>
      </right>
      <top style="thin">
        <color rgb="00C9BBA6"/>
      </top>
      <bottom style="thin">
        <color rgb="00C9BBA6"/>
      </bottom>
      <diagonal/>
    </border>
    <border>
      <left/>
      <right/>
      <top style="thin">
        <color rgb="00C9BBA6"/>
      </top>
      <bottom style="thin">
        <color rgb="00C9BBA6"/>
      </bottom>
      <diagonal/>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wrapText="1"/>
    </xf>
    <xf numFmtId="0" fontId="0" fillId="2" borderId="2" pivotButton="0" quotePrefix="0" xfId="0"/>
    <xf numFmtId="0" fontId="0" fillId="2" borderId="3" pivotButton="0" quotePrefix="0" xfId="0"/>
    <xf numFmtId="0" fontId="5" fillId="2" borderId="0" pivotButton="0" quotePrefix="0" xfId="0"/>
    <xf numFmtId="0" fontId="0" fillId="2" borderId="0" pivotButton="0" quotePrefix="0" xfId="0"/>
    <xf numFmtId="0" fontId="6" fillId="3" borderId="4" applyAlignment="1" pivotButton="0" quotePrefix="0" xfId="0">
      <alignment vertical="top" wrapText="1"/>
    </xf>
    <xf numFmtId="0" fontId="7" fillId="0" borderId="4" applyAlignment="1" pivotButton="0" quotePrefix="0" xfId="0">
      <alignment vertical="top" wrapText="1"/>
    </xf>
    <xf numFmtId="0" fontId="0" fillId="0" borderId="4" pivotButton="0" quotePrefix="0" xfId="0"/>
    <xf numFmtId="0" fontId="8" fillId="4" borderId="4" applyAlignment="1" pivotButton="0" quotePrefix="0" xfId="0">
      <alignment vertical="center" wrapText="1"/>
    </xf>
    <xf numFmtId="0" fontId="0" fillId="0" borderId="7" pivotButton="0" quotePrefix="0" xfId="0"/>
    <xf numFmtId="0" fontId="9" fillId="0" borderId="4" applyAlignment="1" pivotButton="0" quotePrefix="0" xfId="0">
      <alignment vertical="top" wrapText="1"/>
    </xf>
    <xf numFmtId="0" fontId="9" fillId="3" borderId="4" applyAlignment="1" pivotButton="0" quotePrefix="0" xfId="0">
      <alignment vertical="top" wrapText="1"/>
    </xf>
    <xf numFmtId="0" fontId="7" fillId="3" borderId="4"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horizontal="right" vertical="top" wrapText="1"/>
    </xf>
    <xf numFmtId="164" fontId="4" fillId="0" borderId="4" applyAlignment="1" pivotButton="0" quotePrefix="0" xfId="0">
      <alignment horizontal="left" vertical="top" wrapText="1"/>
    </xf>
    <xf numFmtId="0" fontId="6" fillId="0" borderId="0" applyAlignment="1" pivotButton="0" quotePrefix="0" xfId="0">
      <alignment vertical="top" wrapText="1"/>
    </xf>
    <xf numFmtId="0" fontId="4" fillId="0" borderId="4" applyAlignment="1" pivotButton="0" quotePrefix="0" xfId="0">
      <alignment vertical="top" wrapText="1"/>
    </xf>
    <xf numFmtId="0" fontId="0" fillId="0" borderId="8" pivotButton="0" quotePrefix="0" xfId="0"/>
    <xf numFmtId="164" fontId="4" fillId="5" borderId="4" applyAlignment="1" pivotButton="0" quotePrefix="0" xfId="0">
      <alignment horizontal="left" vertical="top" wrapText="1"/>
    </xf>
    <xf numFmtId="0" fontId="10" fillId="0" borderId="0" pivotButton="0" quotePrefix="0" xfId="0"/>
    <xf numFmtId="0" fontId="7" fillId="0" borderId="4" applyAlignment="1" pivotButton="0" quotePrefix="0" xfId="0">
      <alignment horizontal="center" vertical="top"/>
    </xf>
    <xf numFmtId="0" fontId="6" fillId="0" borderId="4" applyAlignment="1" pivotButton="0" quotePrefix="0" xfId="0">
      <alignment vertical="top" wrapText="1"/>
    </xf>
    <xf numFmtId="0" fontId="11" fillId="0" borderId="4" applyAlignment="1" pivotButton="0" quotePrefix="0" xfId="0">
      <alignment vertical="top" wrapText="1"/>
    </xf>
    <xf numFmtId="164" fontId="7" fillId="5" borderId="4" applyAlignment="1" pivotButton="0" quotePrefix="0" xfId="0">
      <alignment vertical="top" wrapText="1"/>
    </xf>
    <xf numFmtId="164" fontId="7" fillId="0" borderId="4" applyAlignment="1" pivotButton="0" quotePrefix="0" xfId="0">
      <alignment vertical="top" wrapText="1"/>
    </xf>
    <xf numFmtId="0" fontId="7" fillId="5" borderId="4" applyAlignment="1" pivotButton="0" quotePrefix="0" xfId="0">
      <alignment vertical="top" wrapText="1"/>
    </xf>
    <xf numFmtId="164" fontId="0" fillId="0" borderId="0" pivotButton="0" quotePrefix="0" xfId="0"/>
    <xf numFmtId="0" fontId="12" fillId="0" borderId="0" pivotButton="0" quotePrefix="0" xfId="0"/>
    <xf numFmtId="0" fontId="2" fillId="0" borderId="0" applyAlignment="1" pivotButton="0" quotePrefix="0" xfId="0">
      <alignment vertical="top" wrapText="1"/>
    </xf>
    <xf numFmtId="0" fontId="13" fillId="0" borderId="0" pivotButton="0" quotePrefix="0" xfId="0"/>
    <xf numFmtId="0" fontId="2" fillId="3" borderId="4" applyAlignment="1" pivotButton="0" quotePrefix="0" xfId="0">
      <alignment vertical="top" wrapText="1"/>
    </xf>
    <xf numFmtId="0" fontId="4" fillId="5" borderId="4" applyAlignment="1" pivotButton="0" quotePrefix="0" xfId="0">
      <alignment horizontal="left" vertical="top" wrapText="1"/>
    </xf>
    <xf numFmtId="0" fontId="5" fillId="0" borderId="0" pivotButton="0" quotePrefix="0" xfId="0"/>
    <xf numFmtId="0" fontId="14" fillId="3" borderId="4" applyAlignment="1" pivotButton="0" quotePrefix="0" xfId="0">
      <alignment vertical="top" wrapText="1"/>
    </xf>
    <xf numFmtId="0" fontId="15" fillId="0" borderId="4" applyAlignment="1" pivotButton="0" quotePrefix="0" xfId="0">
      <alignment vertical="top" wrapText="1"/>
    </xf>
    <xf numFmtId="0" fontId="4" fillId="0" borderId="4" applyAlignment="1" pivotButton="0" quotePrefix="0" xfId="0">
      <alignment horizontal="center" vertical="top" wrapText="1"/>
    </xf>
    <xf numFmtId="0" fontId="4" fillId="5" borderId="4" applyAlignment="1" pivotButton="0" quotePrefix="0" xfId="0">
      <alignment horizontal="center" vertical="top" wrapText="1"/>
    </xf>
    <xf numFmtId="9" fontId="4" fillId="5" borderId="4" applyAlignment="1" pivotButton="0" quotePrefix="0" xfId="0">
      <alignment horizontal="center" vertical="top" wrapText="1"/>
    </xf>
    <xf numFmtId="0" fontId="14" fillId="0" borderId="4" applyAlignment="1" pivotButton="0" quotePrefix="0" xfId="0">
      <alignment vertical="top" wrapText="1"/>
    </xf>
    <xf numFmtId="1" fontId="4" fillId="5" borderId="4" applyAlignment="1" pivotButton="0" quotePrefix="0" xfId="0">
      <alignment horizontal="center" vertical="top" wrapText="1"/>
    </xf>
    <xf numFmtId="0" fontId="14" fillId="5" borderId="4" applyAlignment="1" pivotButton="0" quotePrefix="0" xfId="0">
      <alignment vertical="top" wrapText="1"/>
    </xf>
    <xf numFmtId="49" fontId="4" fillId="5" borderId="4" applyAlignment="1" pivotButton="0" quotePrefix="0" xfId="0">
      <alignment horizontal="left" vertical="top" wrapText="1"/>
    </xf>
    <xf numFmtId="0" fontId="6" fillId="0" borderId="0" applyAlignment="1" pivotButton="0" quotePrefix="0" xfId="0">
      <alignment wrapText="1"/>
    </xf>
    <xf numFmtId="0" fontId="14" fillId="5" borderId="4" applyAlignment="1" pivotButton="0" quotePrefix="0" xfId="0">
      <alignment horizontal="center" vertical="top" wrapText="1"/>
    </xf>
    <xf numFmtId="49" fontId="4" fillId="5" borderId="4" applyAlignment="1" pivotButton="0" quotePrefix="0" xfId="0">
      <alignment horizontal="center" vertical="top" wrapText="1"/>
    </xf>
  </cellXfs>
  <cellStyles count="1">
    <cellStyle name="Normal" xfId="0" builtinId="0" hidden="0"/>
  </cellStyles>
  <dxfs count="4">
    <dxf>
      <font>
        <name val="Aptos"/>
        <b val="1"/>
        <color rgb="009C2B1B"/>
      </font>
      <fill>
        <patternFill patternType="solid">
          <fgColor rgb="00F4D9CF"/>
        </patternFill>
      </fill>
    </dxf>
    <dxf>
      <fill>
        <patternFill patternType="solid">
          <fgColor rgb="00DCE8D3"/>
        </patternFill>
      </fill>
    </dxf>
    <dxf>
      <font>
        <name val="Aptos"/>
        <b val="1"/>
      </font>
      <fill>
        <patternFill patternType="solid">
          <fgColor rgb="00F8E6B8"/>
        </patternFill>
      </fill>
    </dxf>
    <dxf>
      <fill>
        <patternFill patternType="solid">
          <fgColor rgb="00F4D9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C5A2B"/>
    <outlinePr summaryBelow="1" summaryRight="1"/>
    <pageSetUpPr fitToPage="1"/>
  </sheetPr>
  <dimension ref="A1:D52"/>
  <sheetViews>
    <sheetView showGridLines="0" workbookViewId="0">
      <selection activeCell="A1" sqref="A1"/>
    </sheetView>
  </sheetViews>
  <sheetFormatPr baseColWidth="8" defaultRowHeight="15"/>
  <cols>
    <col width="28" customWidth="1" min="1" max="1"/>
    <col width="40" customWidth="1" min="2" max="2"/>
    <col width="42" customWidth="1" min="3" max="3"/>
    <col width="30" customWidth="1" min="4" max="4"/>
  </cols>
  <sheetData>
    <row r="1" ht="26" customHeight="1">
      <c r="A1" s="1" t="inlineStr">
        <is>
          <t>Kalender der Aufrechterhaltung — Dreijahreszyklus</t>
        </is>
      </c>
    </row>
    <row r="2">
      <c r="A2" s="2" t="inlineStr">
        <is>
          <t>Vorlage zu den Abschnitten 4.10, 4.11 und 4.12 des Bandes 3b (Zertifizierungsentscheidung · Aufrechterhaltung zwischen den Audits · Rezertifizierung)</t>
        </is>
      </c>
    </row>
    <row r="3">
      <c r="A3" s="3" t="inlineStr">
        <is>
          <t>Das Steuer und die Lupe · Band 3b · buecher.effedore.com</t>
        </is>
      </c>
    </row>
    <row r="4" ht="74" customHeight="1">
      <c r="A4" s="4" t="inlineStr">
        <is>
          <r>
            <rPr>
              <rFont val="Aptos"/>
              <b val="1"/>
              <color rgb="008C5A2B"/>
              <sz val="10.5"/>
            </rPr>
            <t xml:space="preserve">So nutzen Sie diese Vorlage
</t>
          </r>
          <r>
            <rPr>
              <rFont val="Aptos"/>
              <color rgb="002B2B2B"/>
              <sz val="10"/>
            </rPr>
            <t>Ein Hilfsmittel für den Blick, kein Ablagestück. Der Kalender macht sichtbar, was zwischen Erstzertifizierung und Rezertifizierung wann fällig ist, und gibt dem System einen eigenen Takt — damit nicht der Auditor ihn vorgibt. Die Vorlage enthält kein Datum und erfindet keine Frist: Termine und Fristen nennt Ihre Zertifizierungsstelle (maßgeblich sind ihre Mitteilungen und die Daten auf dem Zertifikat). Gerechnet wird nur dort, wo der Band eine Regel gibt; solche Spalten sind als «Orientierung» gekennzeichnet.</t>
          </r>
        </is>
      </c>
      <c r="B4" s="5" t="n"/>
      <c r="C4" s="5" t="n"/>
      <c r="D4" s="6" t="n"/>
    </row>
    <row r="6" ht="20" customHeight="1">
      <c r="A6" s="7" t="inlineStr">
        <is>
          <t>Der Gedanke des Bandes in drei Punkten</t>
        </is>
      </c>
      <c r="B6" s="8" t="n"/>
      <c r="C6" s="8" t="n"/>
      <c r="D6" s="8" t="n"/>
    </row>
    <row r="7" ht="30.4" customHeight="1">
      <c r="A7" s="9" t="inlineStr">
        <is>
          <t>Empfehlung ist keine Entscheidung</t>
        </is>
      </c>
      <c r="B7" s="10" t="inlineStr">
        <is>
          <t>Im Abschlussgespräch empfiehlt der Lead Auditor; entschieden wird an anderer Stelle, durch Personen, die am Audit nicht beteiligt waren — Wochen später. Ein Zertifikat gibt es erst ab Ausstellung; vorher gibt es weder Werbung noch das Zeichen (4.10).</t>
        </is>
      </c>
      <c r="C7" s="11" t="n"/>
      <c r="D7" s="11" t="n"/>
    </row>
    <row r="8" ht="43.59999999999999" customHeight="1">
      <c r="A8" s="9" t="inlineStr">
        <is>
          <t>Zwölf Monate ohne äußeren Termin</t>
        </is>
      </c>
      <c r="B8" s="10" t="inlineStr">
        <is>
          <t>Zwischen den Audits lassen Systeme nach, weil ihnen der Taktgeber fehlt. Ein System, das zwölf Monate arbeitet, braucht vier: einen Jahreskalender mit festen Terminen (jede Zeile ein Name), Auslöser für Änderungen und Ereignisse, einen laufenden Punkt in der Leitungsrunde und die Verteilung auf mehrere Schultern. Der Audittermin ist keiner davon (4.11).</t>
        </is>
      </c>
      <c r="C8" s="11" t="n"/>
      <c r="D8" s="11" t="n"/>
    </row>
    <row r="9" ht="43.59999999999999" customHeight="1">
      <c r="A9" s="9" t="inlineStr">
        <is>
          <t>Der Termin der Rezertifizierung liegt früher, als Häuser planen</t>
        </is>
      </c>
      <c r="B9" s="10" t="inlineStr">
        <is>
          <t>Sie beurteilt drei Jahre, nicht einen Ausschnitt, und alles muss vor Ablauf des bestehenden Zertifikats abgeschlossen sein: Audit, Abweichungen, Prüfung durch die Stelle, Entscheidung, Ausstellung. Gerechnet wird deshalb rückwärts vom Ablaufdatum (4.12).</t>
        </is>
      </c>
      <c r="C9" s="11" t="n"/>
      <c r="D9" s="11" t="n"/>
    </row>
    <row r="12" ht="20" customHeight="1">
      <c r="A12" s="7" t="inlineStr">
        <is>
          <t>So gehen Sie vor</t>
        </is>
      </c>
      <c r="B12" s="8" t="n"/>
      <c r="C12" s="8" t="n"/>
      <c r="D12" s="8" t="n"/>
    </row>
    <row r="13" ht="43.59999999999999" customHeight="1">
      <c r="A13" s="9" t="inlineStr">
        <is>
          <t>1  Daten vom Zertifikat eintragen</t>
        </is>
      </c>
      <c r="B13" s="10" t="inlineStr">
        <is>
          <t>Blatt «Dreijahreskalender», oben: Ausstellungsdatum («gültig von») und Ablaufdatum («gültig bis») genau so, wie sie auf dem Zertifikat stehen. Nach Erhalt das Zertifikat auf die sieben Angaben prüfen (Norm mit Jahr, Geltungsbereich, Standorte, ausstellende Stelle, Akkreditierungssymbol mit Nummer, Gültigkeitszeitraum, Zertifikatsnummer) und Fehler am selben Tag melden.</t>
        </is>
      </c>
      <c r="C13" s="11" t="n"/>
      <c r="D13" s="11" t="n"/>
    </row>
    <row r="14" ht="43.59999999999999" customHeight="1">
      <c r="A14" s="9" t="inlineStr">
        <is>
          <t>2  Termine und Fristen der Stelle eintragen</t>
        </is>
      </c>
      <c r="B14" s="10" t="inlineStr">
        <is>
          <t>Spalte «Termin laut Stelle / Plan»: nur, was die Stelle genannt oder Sie mit ihr vereinbart haben. Fristen aus dem Abschlussgespräch am selben Tag eintragen; die Vorwarnung (zwei Wochen davor) rechnet die Vorlage. Die Uhr läuft ab dem letzten Audittag.</t>
        </is>
      </c>
      <c r="C14" s="11" t="n"/>
      <c r="D14" s="11" t="n"/>
    </row>
    <row r="15" ht="56.8" customHeight="1">
      <c r="A15" s="9" t="inlineStr">
        <is>
          <t>3  Jahreskalender mit Namen füllen</t>
        </is>
      </c>
      <c r="B15" s="10" t="inlineStr">
        <is>
          <t>Blatt «Jahreskalender»: Die Spalte «Vorschlag des Bandes» ist ein Beispiel für ein ganzjährig geöffnetes Haus; übernehmen Sie, was passt, und tragen Sie in D bis G ein, was Sie tun. Jede Zeile bekommt einen Namen und eine Vertretung — ohne Namen wandert die Tätigkeit zurück zur Fachkraft. Verteilen Sie auf mindestens drei Personen; führen Sie die Termine im gemeinsamen Kalender, nicht im persönlichen.</t>
        </is>
      </c>
      <c r="C15" s="11" t="n"/>
      <c r="D15" s="11" t="n"/>
    </row>
    <row r="16" ht="30.4" customHeight="1">
      <c r="A16" s="9" t="inlineStr">
        <is>
          <t>4  Saisonhäuser: die drei Zäsuren</t>
        </is>
      </c>
      <c r="B16" s="10" t="inlineStr">
        <is>
          <t>Blatt «Saisonbetrieb»: Wer nur einen Teil des Jahres geöffnet ist, braucht keinen gleichmäßigen Monatsraster, sondern drei natürliche Zäsuren: vor der Öffnung, in der Saison, nach der Schließung.</t>
        </is>
      </c>
      <c r="C16" s="11" t="n"/>
      <c r="D16" s="11" t="n"/>
    </row>
    <row r="17" ht="43.59999999999999" customHeight="1">
      <c r="A17" s="9" t="inlineStr">
        <is>
          <t>5  Änderungen melden und festhalten</t>
        </is>
      </c>
      <c r="B17" s="10" t="inlineStr">
        <is>
          <t>Blatt «Meldungen»: oben die Meldeliste (welche Änderungen der Stelle zu melden sind, wer meldet), darunter das Änderungsprotokoll des Zyklus: jede wesentliche Änderung mit Datum und dem, was im System daraufhin geschah. Es ist zugleich der Nachweis der Meldepflicht (4.12).</t>
        </is>
      </c>
      <c r="C17" s="11" t="n"/>
      <c r="D17" s="11" t="n"/>
    </row>
    <row r="18" ht="43.59999999999999" customHeight="1">
      <c r="A18" s="9" t="inlineStr">
        <is>
          <t>6  Dreijahresübersicht nach jeder Managementbewertung fortschreiben</t>
        </is>
      </c>
      <c r="B18" s="10" t="inlineStr">
        <is>
          <t>Blatt «Dreijahresübersicht»: eine Spalte pro Jahr. Das dauert zwanzig Minuten im Jahr statt zwei Stunden Sonderaufwand am Ende des Zyklus.</t>
        </is>
      </c>
      <c r="C18" s="11" t="n"/>
      <c r="D18" s="11" t="n"/>
    </row>
    <row r="19" ht="30.4" customHeight="1">
      <c r="A19" s="9" t="inlineStr">
        <is>
          <t>7  Auswertung ansehen</t>
        </is>
      </c>
      <c r="B19" s="10" t="inlineStr">
        <is>
          <t>Blatt «Auswertung»: Tage bis zu den Terminen, Rückwärtsrechnung vom Ablaufdatum, überfällige Punkte, Verteilung der Nachweise über das Jahr. Sie zählt und rechnet; sie bewertet nicht und nennt keine Sollwerte außer den Regeln des Bandes.</t>
        </is>
      </c>
      <c r="C19" s="11" t="n"/>
      <c r="D19" s="11" t="n"/>
    </row>
    <row r="22" ht="20" customHeight="1">
      <c r="A22" s="7" t="inlineStr">
        <is>
          <t>Die Regeln, mit denen die Vorlage rechnet — und wo sie bewusst nichts angibt</t>
        </is>
      </c>
      <c r="B22" s="8" t="n"/>
      <c r="C22" s="8" t="n"/>
      <c r="D22" s="8" t="n"/>
    </row>
    <row r="23" ht="22" customHeight="1">
      <c r="A23" s="12" t="inlineStr">
        <is>
          <t>Regel</t>
        </is>
      </c>
      <c r="B23" s="12" t="inlineStr">
        <is>
          <t>Inhalt laut Band</t>
        </is>
      </c>
      <c r="C23" s="12" t="inlineStr">
        <is>
          <t>Fundstelle</t>
        </is>
      </c>
      <c r="D23" s="13" t="n"/>
    </row>
    <row r="24" ht="70" customHeight="1">
      <c r="A24" s="14" t="inlineStr">
        <is>
          <t>Frist der Stelle</t>
        </is>
      </c>
      <c r="B24" s="10" t="inlineStr">
        <is>
          <t>Die Stelle setzt die Frist; sie läuft ab dem letzten Audittag; meist zwei Stufen (Plan, Nachweis der Umsetzung). Verlängerung nur begründet und vor Ablauf. Vorwarnung zwei Wochen davor: Vorlage rechnet Frist minus 14 Tage.</t>
        </is>
      </c>
      <c r="C24" s="10" t="inlineStr">
        <is>
          <t>4.9</t>
        </is>
      </c>
      <c r="D24" s="13" t="n"/>
    </row>
    <row r="25" ht="83.19999999999999" customHeight="1">
      <c r="A25" s="15" t="inlineStr">
        <is>
          <t>Überwachungsaudits</t>
        </is>
      </c>
      <c r="B25" s="16" t="inlineStr">
        <is>
          <t>Im Regelfall zwölf Monate bis zum ersten Überwachungsaudit; danach ein äußerer Termin im Jahr (Orientierung). Der Termin folgt festen zeitlichen Vorgaben der Stelle; erhebliche Verschiebungen gefährden das Zertifikat — der Band nennt keine Toleranz in Tagen.</t>
        </is>
      </c>
      <c r="C25" s="16" t="inlineStr">
        <is>
          <t>4.10, 4.11</t>
        </is>
      </c>
      <c r="D25" s="13" t="n"/>
    </row>
    <row r="26" ht="109.6" customHeight="1">
      <c r="A26" s="14" t="inlineStr">
        <is>
          <t>Rückwärtsrechnung der Rezertifizierung</t>
        </is>
      </c>
      <c r="B26" s="10" t="inlineStr">
        <is>
          <t>9 bis 12 Monate vor Ablauf: Termin vereinbaren, Dauer und Umfang klären, Änderungen melden · 6 Monate: Dreijahresübersicht, letztes internes Audit über den vollen Umfang planen · 4 bis 5 Monate: Rezertifizierungsaudit · 3 Monate: Abweichungen bearbeiten und einreichen · 2 Monate: Prüfung durch die Stelle · 1 Monat: Entscheidung und Ausstellung.</t>
        </is>
      </c>
      <c r="C26" s="10" t="inlineStr">
        <is>
          <t>4.12</t>
        </is>
      </c>
      <c r="D26" s="13" t="n"/>
    </row>
    <row r="27" ht="56.8" customHeight="1">
      <c r="A27" s="15" t="inlineStr">
        <is>
          <t>Prüfstein</t>
        </is>
      </c>
      <c r="B27" s="16" t="inlineStr">
        <is>
          <t>Liegt der geplante Termin der Rezertifizierung mindestens vier Monate vor Ablauf? Wenn nicht, ist der Anruf bei der Stelle die dringendste Handlung.</t>
        </is>
      </c>
      <c r="C27" s="16" t="inlineStr">
        <is>
          <t>4.12</t>
        </is>
      </c>
      <c r="D27" s="13" t="n"/>
    </row>
    <row r="28" ht="96.39999999999999" customHeight="1">
      <c r="A28" s="14" t="inlineStr">
        <is>
          <t>Nach Ablauf</t>
        </is>
      </c>
      <c r="B28" s="10" t="inlineStr">
        <is>
          <t>Rückdatierung ist ausgeschlossen. Innerhalb von sechs Monaten nach Ablauf ist die Wiederherstellung möglich, wenn die ausstehenden Tätigkeiten einschließlich der Entscheidung abgeschlossen sind; danach mindestens ein Stage-2-Audit. Nicht ausreizen: Das Zertifikat darf in der Lücke nicht verwendet werden.</t>
        </is>
      </c>
      <c r="C28" s="10" t="inlineStr">
        <is>
          <t>4.12</t>
        </is>
      </c>
      <c r="D28" s="13" t="n"/>
    </row>
    <row r="29" ht="70" customHeight="1">
      <c r="A29" s="15" t="inlineStr">
        <is>
          <t>Nicht angegeben</t>
        </is>
      </c>
      <c r="B29" s="16" t="inlineStr">
        <is>
          <t>Dauer von Fristen, Zahl der Audittage, Wochen bis zur Entscheidung (der Band sagt nur: mehrere Wochen), Zeitpunkt der nationalen Übernahme einer neuen Norm — diese Felder bleiben Ihre Eintragung.</t>
        </is>
      </c>
      <c r="C29" s="16" t="inlineStr">
        <is>
          <t>4.9, 4.10, 4.13</t>
        </is>
      </c>
      <c r="D29" s="13" t="n"/>
    </row>
    <row r="32" ht="20" customHeight="1">
      <c r="A32" s="7" t="inlineStr">
        <is>
          <t>Die Klauseln, auf die sich der Band stützt (mit eigenen Worten)</t>
        </is>
      </c>
      <c r="B32" s="8" t="n"/>
      <c r="C32" s="8" t="n"/>
      <c r="D32" s="8" t="n"/>
    </row>
    <row r="33" ht="30.4" customHeight="1">
      <c r="A33" s="9" t="inlineStr">
        <is>
          <t>9.2 und 9.3</t>
        </is>
      </c>
      <c r="B33" s="10" t="inlineStr">
        <is>
          <t>Internes Audit und Managementbewertung finden in geplanten Abständen statt; die Abstände legt die Organisation fest. Wer keine plant, hat keine. Jährlich ist bei der Managementbewertung üblich und sinnvoll, vor der Budgetplanung.</t>
        </is>
      </c>
      <c r="C33" s="11" t="n"/>
      <c r="D33" s="11" t="n"/>
    </row>
    <row r="34" ht="43.59999999999999" customHeight="1">
      <c r="A34" s="9" t="inlineStr">
        <is>
          <t>9.1.2 · 8.1.3 · 10.3 · 5.1</t>
        </is>
      </c>
      <c r="B34" s="10" t="inlineStr">
        <is>
          <t>Häufigkeit und Methoden der Bewertung der Einhaltung festlegen · Änderungen steuern, unabhängig von jedem Kalender · fortlaufend verbessern («fortlaufend» ist der Gegenbegriff zur Sägezahnkurve) · die oberste Leitung trägt die Gesamtverantwortung, auch für die Arbeitszeit, die all das braucht.</t>
        </is>
      </c>
      <c r="C34" s="11" t="n"/>
      <c r="D34" s="11" t="n"/>
    </row>
    <row r="35" ht="43.59999999999999" customHeight="1">
      <c r="A35" s="9" t="inlineStr">
        <is>
          <t>Pflichten gegenüber der Stelle</t>
        </is>
      </c>
      <c r="B35" s="10" t="inlineStr">
        <is>
          <t>Wesentliche Änderungen, die die Fähigkeit betreffen, die Zertifizierungsanforderungen zu erfüllen (Rechtsform, Eigentum, Organisation und Leitung, Kontaktadresse, Standorte, Geltungsbereich, Managementsystem, Prozesse), sind unverzüglich zu melden; schwere Vorfälle oder Regelverstöße mit Beteiligung der Aufsichtsbehörde ohne Verzögerung (4.11).</t>
        </is>
      </c>
      <c r="C35" s="11" t="n"/>
      <c r="D35" s="11" t="n"/>
    </row>
    <row r="38" ht="20" customHeight="1">
      <c r="A38" s="7" t="inlineStr">
        <is>
          <t>Übergabeliste für den Wechsel der Schlüsselperson (4.11)</t>
        </is>
      </c>
      <c r="B38" s="8" t="n"/>
      <c r="C38" s="8" t="n"/>
      <c r="D38" s="8" t="n"/>
    </row>
    <row r="39" ht="17.2" customHeight="1">
      <c r="A39" s="17" t="inlineStr">
        <is>
          <t>☐  Der Kalender selbst (sagt dem Nachfolger, was wann fällig ist) — im gemeinsamen Kalender, nicht im persönlichen</t>
        </is>
      </c>
    </row>
    <row r="40" ht="17.2" customHeight="1">
      <c r="A40" s="17" t="inlineStr">
        <is>
          <t>☐  Ablageort an einem gemeinsamen Ort, nicht im persönlichen Laufwerk</t>
        </is>
      </c>
    </row>
    <row r="41" ht="17.2" customHeight="1">
      <c r="A41" s="17" t="inlineStr">
        <is>
          <t>☐  Offene Abweichungen mit Fristen</t>
        </is>
      </c>
    </row>
    <row r="42" ht="17.2" customHeight="1">
      <c r="A42" s="17" t="inlineStr">
        <is>
          <t>☐  Ansprechpartner bei der Zertifizierungsstelle</t>
        </is>
      </c>
    </row>
    <row r="43" ht="17.2" customHeight="1">
      <c r="A43" s="17" t="inlineStr">
        <is>
          <t>☐  Präzedenzfälle (Abschnitt 3.14) und Zusagen gegenüber den Bereichen — die Dinge, die in keinem Dokument stehen</t>
        </is>
      </c>
    </row>
    <row r="44" ht="17.2" customHeight="1">
      <c r="A44" s="17" t="inlineStr">
        <is>
          <t>☐  Der Wechsel der Sicherheitsfachkraft oder der Direktion ist der Stelle mitzuteilen</t>
        </is>
      </c>
    </row>
    <row r="46" ht="20" customHeight="1">
      <c r="A46" s="7" t="inlineStr">
        <is>
          <t>Geltender und künftiger Stand</t>
        </is>
      </c>
      <c r="B46" s="8" t="n"/>
      <c r="C46" s="8" t="n"/>
      <c r="D46" s="8" t="n"/>
    </row>
    <row r="47" ht="56.8" customHeight="1">
      <c r="A47" s="17" t="inlineStr">
        <is>
          <t>Maßgeblich ist die geltende ISO 45001:2018 (national übernommen als DIN EN ISO 45001:2023-12, ÖNORM EN ISO 45001:2023-12-01, SN EN ISO 45001:2023; mit Amd 1:2024). Die Revision liegt als Entwurf (ISO/DIS 45001) vor, ihre Veröffentlichung wird für 2027 erwartet; ein Entwurf ist nicht bindend, und eine ISO 45001:2026 existiert nicht. Ob und wann eine Umstellung im Zyklus ansteht, regeln erst die nach Veröffentlichung festgelegten offiziellen Übergangsregeln (4.13); die Zeile im Dreijahreskalender bleibt bis dahin ohne Datum.</t>
        </is>
      </c>
    </row>
    <row r="49" ht="20" customHeight="1">
      <c r="A49" s="7" t="inlineStr">
        <is>
          <t>Was diese Vorlage nicht ist</t>
        </is>
      </c>
      <c r="B49" s="8" t="n"/>
      <c r="C49" s="8" t="n"/>
      <c r="D49" s="8" t="n"/>
    </row>
    <row r="50" ht="43.59999999999999" customHeight="1">
      <c r="A50" s="17" t="inlineStr">
        <is>
          <t>Diese Vorlage ersetzt weder die Norm noch eine Rechtsberatung, kein Audit und keine Gefährdungsbeurteilung des konkreten Hauses, und sie nimmt das Urteil und die Fristen der Zertifizierungsstelle nicht vorweg. Alle Orientierungsdaten sind Rechenhilfen nach den Regeln des Bandes; verbindlich sind die Mitteilungen Ihrer Stelle, die Daten auf dem Zertifikat und die jeweils gültige Fassung von Gesetz und Norm.</t>
        </is>
      </c>
    </row>
    <row r="52">
      <c r="A52" s="3" t="inlineStr">
        <is>
          <t>Das Steuer und die Lupe · Band 3b · buecher.effedore.com</t>
        </is>
      </c>
    </row>
  </sheetData>
  <mergeCells count="29">
    <mergeCell ref="B14:D14"/>
    <mergeCell ref="C24:D24"/>
    <mergeCell ref="A4:D4"/>
    <mergeCell ref="B8:D8"/>
    <mergeCell ref="B17:D17"/>
    <mergeCell ref="B13:D13"/>
    <mergeCell ref="A43:D43"/>
    <mergeCell ref="C26:D26"/>
    <mergeCell ref="B34:D34"/>
    <mergeCell ref="A44:D44"/>
    <mergeCell ref="A40:D40"/>
    <mergeCell ref="B19:D19"/>
    <mergeCell ref="C29:D29"/>
    <mergeCell ref="C25:D25"/>
    <mergeCell ref="A39:D39"/>
    <mergeCell ref="B9:D9"/>
    <mergeCell ref="B15:D15"/>
    <mergeCell ref="B33:D33"/>
    <mergeCell ref="C27:D27"/>
    <mergeCell ref="B35:D35"/>
    <mergeCell ref="A41:D41"/>
    <mergeCell ref="B7:D7"/>
    <mergeCell ref="C23:D23"/>
    <mergeCell ref="B16:D16"/>
    <mergeCell ref="A50:D50"/>
    <mergeCell ref="B18:D18"/>
    <mergeCell ref="C28:D28"/>
    <mergeCell ref="A47:D47"/>
    <mergeCell ref="A42:D42"/>
  </mergeCell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2.xml><?xml version="1.0" encoding="utf-8"?>
<worksheet xmlns="http://schemas.openxmlformats.org/spreadsheetml/2006/main">
  <sheetPr>
    <tabColor rgb="008C5A2B"/>
    <outlinePr summaryBelow="1" summaryRight="1"/>
    <pageSetUpPr fitToPage="1"/>
  </sheetPr>
  <dimension ref="A1:N44"/>
  <sheetViews>
    <sheetView showGridLines="0" workbookViewId="0">
      <pane xSplit="3" ySplit="8" topLeftCell="D9"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40" customWidth="1" min="3" max="3"/>
    <col width="56" customWidth="1" min="4" max="4"/>
    <col width="17" customWidth="1" min="5" max="5"/>
    <col width="12" customWidth="1" min="6" max="6"/>
    <col width="12" customWidth="1" min="7" max="7"/>
    <col width="13" customWidth="1" min="8" max="8"/>
    <col width="12" customWidth="1" min="9" max="9"/>
    <col width="18" customWidth="1" min="10" max="10"/>
    <col width="20" customWidth="1" min="11" max="11"/>
    <col width="13" customWidth="1" min="12" max="12"/>
    <col width="22" customWidth="1" min="13" max="13"/>
    <col hidden="1" width="13" customWidth="1" min="14" max="14"/>
  </cols>
  <sheetData>
    <row r="1" ht="26" customHeight="1">
      <c r="A1" s="1" t="inlineStr">
        <is>
          <t>Dreijahreskalender — von der Erstzertifizierung zur Rezertifizierung</t>
        </is>
      </c>
    </row>
    <row r="2">
      <c r="A2" s="2" t="inlineStr">
        <is>
          <t>Vorlage zu den Abschnitten 4.10 bis 4.12 des Bandes 3b · Termine trägt die Stelle fest bzw. Sie ein; hellbeige Spalten rechnen nach den Regeln des Bandes</t>
        </is>
      </c>
    </row>
    <row r="3">
      <c r="A3" s="3" t="inlineStr">
        <is>
          <t>Das Steuer und die Lupe · Band 3b · buecher.effedore.com</t>
        </is>
      </c>
    </row>
    <row r="5">
      <c r="C5" s="18" t="inlineStr">
        <is>
          <t>Zertifikat: gültig von (Ausstellung, lt. Zertifikat):</t>
        </is>
      </c>
      <c r="D5" s="19" t="n"/>
      <c r="E5" s="20" t="inlineStr">
        <is>
          <t>Haus / Standort:</t>
        </is>
      </c>
      <c r="F5" s="21" t="n"/>
      <c r="G5" s="22" t="n"/>
      <c r="H5" s="13" t="n"/>
    </row>
    <row r="6">
      <c r="C6" s="18" t="inlineStr">
        <is>
          <t>Zertifikat: gültig bis (Ablaufdatum, lt. Zertifikat):</t>
        </is>
      </c>
      <c r="D6" s="19" t="n"/>
      <c r="E6" s="20" t="inlineStr">
        <is>
          <t>Stichtag:</t>
        </is>
      </c>
      <c r="F6" s="23">
        <f>Stichtag</f>
        <v/>
      </c>
    </row>
    <row r="7">
      <c r="A7" s="24" t="inlineStr">
        <is>
          <t>ERSTZERTIFIZIERUNG UND ENTSCHEIDUNG (4.9, 4.10) · ÜBERWACHUNG (4.11) · REZERTIFIZIERUNG, RÜCKWÄRTS VOM ABLAUFDATUM (4.12)</t>
        </is>
      </c>
    </row>
    <row r="8" ht="48" customHeight="1">
      <c r="A8" s="12" t="inlineStr">
        <is>
          <t>Nr.</t>
        </is>
      </c>
      <c r="B8" s="12" t="inlineStr">
        <is>
          <t>Phase</t>
        </is>
      </c>
      <c r="C8" s="12" t="inlineStr">
        <is>
          <t>Meilenstein</t>
        </is>
      </c>
      <c r="D8" s="12" t="inlineStr">
        <is>
          <t>Regel des Bandes</t>
        </is>
      </c>
      <c r="E8" s="12" t="inlineStr">
        <is>
          <t>Art</t>
        </is>
      </c>
      <c r="F8" s="12" t="inlineStr">
        <is>
          <t>Orientierung ab</t>
        </is>
      </c>
      <c r="G8" s="12" t="inlineStr">
        <is>
          <t>Orientierung bis</t>
        </is>
      </c>
      <c r="H8" s="12" t="inlineStr">
        <is>
          <t>Termin laut Stelle / Plan</t>
        </is>
      </c>
      <c r="I8" s="12" t="inlineStr">
        <is>
          <t>Erledigt am</t>
        </is>
      </c>
      <c r="J8" s="12" t="inlineStr">
        <is>
          <t>Verantwortlich (Name)</t>
        </is>
      </c>
      <c r="K8" s="12" t="inlineStr">
        <is>
          <t>Tage / Stand</t>
        </is>
      </c>
      <c r="L8" s="12" t="inlineStr">
        <is>
          <t>Vorwarnung (Frist − 14 Tg.)</t>
        </is>
      </c>
      <c r="M8" s="12" t="inlineStr">
        <is>
          <t>Bemerkung</t>
        </is>
      </c>
    </row>
    <row r="9" ht="69" customHeight="1">
      <c r="A9" s="25" t="n">
        <v>1</v>
      </c>
      <c r="B9" s="26" t="inlineStr">
        <is>
          <t>Erstzertifizierung</t>
        </is>
      </c>
      <c r="C9" s="10" t="inlineStr">
        <is>
          <t>Antrag gegen die Wirklichkeit prüfen: Beschäftigtenzahl in der Saisonspitze, Standorte, Schichten, ausgelagerte Prozesse, Geltungsbereich im Wortlaut, Änderungen seit Antragstellung</t>
        </is>
      </c>
      <c r="D9" s="27" t="inlineStr">
        <is>
          <t>Vor jedem Verfahren und vor jeder Rezertifizierung; die Angaben bestimmen die Zahl der Audittage (4.10).</t>
        </is>
      </c>
      <c r="E9" s="10" t="inlineStr">
        <is>
          <t>Eigener Schritt</t>
        </is>
      </c>
      <c r="F9" s="28" t="n"/>
      <c r="G9" s="28" t="n"/>
      <c r="H9" s="29" t="n"/>
      <c r="I9" s="29" t="n"/>
      <c r="J9" s="10" t="n"/>
      <c r="K9" s="30">
        <f>IF(I9&lt;&gt;"","erledigt",IF(H9&lt;&gt;"",IF(H9&lt;Stichtag,"überfällig seit "&amp;(Stichtag-H9)&amp;" Tg.","in "&amp;(H9-Stichtag)&amp;" Tg."),IF(F9="","",IF(F9&gt;Stichtag,"Orientierung: in "&amp;(F9-Stichtag)&amp;" Tg.",IF(G9&gt;=Stichtag,"Zeitfenster läuft, bis in "&amp;(G9-Stichtag)&amp;" Tg.","Orientierung: verstrichen")))))</f>
        <v/>
      </c>
      <c r="L9" s="28">
        <f>IF(AND(E9="Frist der Stelle",H9&lt;&gt;"",I9=""),H9-14,"")</f>
        <v/>
      </c>
      <c r="M9" s="10" t="n"/>
      <c r="N9" s="31">
        <f>IF(AND(H9&lt;&gt;"",I9="",H9&gt;=Stichtag),H9,"")</f>
        <v/>
      </c>
    </row>
    <row r="10" ht="30" customHeight="1">
      <c r="A10" s="25" t="n">
        <v>2</v>
      </c>
      <c r="B10" s="26" t="inlineStr">
        <is>
          <t>Erstzertifizierung</t>
        </is>
      </c>
      <c r="C10" s="10" t="inlineStr">
        <is>
          <t>Stage-1-Audit</t>
        </is>
      </c>
      <c r="D10" s="27" t="inlineStr">
        <is>
          <t>Bei der Erstzertifizierung immer (4.12).</t>
        </is>
      </c>
      <c r="E10" s="10" t="inlineStr">
        <is>
          <t>Termin der Stelle</t>
        </is>
      </c>
      <c r="F10" s="28" t="n"/>
      <c r="G10" s="28" t="n"/>
      <c r="H10" s="29" t="n"/>
      <c r="I10" s="29" t="n"/>
      <c r="J10" s="10" t="n"/>
      <c r="K10" s="30">
        <f>IF(I10&lt;&gt;"","erledigt",IF(H10&lt;&gt;"",IF(H10&lt;Stichtag,"überfällig seit "&amp;(Stichtag-H10)&amp;" Tg.","in "&amp;(H10-Stichtag)&amp;" Tg."),IF(F10="","",IF(F10&gt;Stichtag,"Orientierung: in "&amp;(F10-Stichtag)&amp;" Tg.",IF(G10&gt;=Stichtag,"Zeitfenster läuft, bis in "&amp;(G10-Stichtag)&amp;" Tg.","Orientierung: verstrichen")))))</f>
        <v/>
      </c>
      <c r="L10" s="28">
        <f>IF(AND(E10="Frist der Stelle",H10&lt;&gt;"",I10=""),H10-14,"")</f>
        <v/>
      </c>
      <c r="M10" s="10" t="n"/>
      <c r="N10" s="31">
        <f>IF(AND(H10&lt;&gt;"",I10="",H10&gt;=Stichtag),H10,"")</f>
        <v/>
      </c>
    </row>
    <row r="11" ht="56" customHeight="1">
      <c r="A11" s="25" t="n">
        <v>3</v>
      </c>
      <c r="B11" s="26" t="inlineStr">
        <is>
          <t>Erstzertifizierung</t>
        </is>
      </c>
      <c r="C11" s="10" t="inlineStr">
        <is>
          <t>Stage-2-Audit; Abschlussgespräch = letzter Audittag</t>
        </is>
      </c>
      <c r="D11" s="27" t="inlineStr">
        <is>
          <t>Der Lead Auditor empfiehlt, die Stelle entscheidet. Die Fristen laufen ab diesem Tag, nicht ab Berichtseingang (4.9, 4.10). Im Abschlussgespräch nach dem erwarteten Entscheidungstermin fragen und protokollieren.</t>
        </is>
      </c>
      <c r="E11" s="10" t="inlineStr">
        <is>
          <t>Termin der Stelle</t>
        </is>
      </c>
      <c r="F11" s="28" t="n"/>
      <c r="G11" s="28" t="n"/>
      <c r="H11" s="29" t="n"/>
      <c r="I11" s="29" t="n"/>
      <c r="J11" s="10" t="n"/>
      <c r="K11" s="30">
        <f>IF(I11&lt;&gt;"","erledigt",IF(H11&lt;&gt;"",IF(H11&lt;Stichtag,"überfällig seit "&amp;(Stichtag-H11)&amp;" Tg.","in "&amp;(H11-Stichtag)&amp;" Tg."),IF(F11="","",IF(F11&gt;Stichtag,"Orientierung: in "&amp;(F11-Stichtag)&amp;" Tg.",IF(G11&gt;=Stichtag,"Zeitfenster läuft, bis in "&amp;(G11-Stichtag)&amp;" Tg.","Orientierung: verstrichen")))))</f>
        <v/>
      </c>
      <c r="L11" s="28">
        <f>IF(AND(E11="Frist der Stelle",H11&lt;&gt;"",I11=""),H11-14,"")</f>
        <v/>
      </c>
      <c r="M11" s="10" t="n"/>
      <c r="N11" s="31">
        <f>IF(AND(H11&lt;&gt;"",I11="",H11&gt;=Stichtag),H11,"")</f>
        <v/>
      </c>
    </row>
    <row r="12" ht="31" customHeight="1">
      <c r="A12" s="25" t="n">
        <v>4</v>
      </c>
      <c r="B12" s="26" t="inlineStr">
        <is>
          <t>Erstzertifizierung</t>
        </is>
      </c>
      <c r="C12" s="10" t="inlineStr">
        <is>
          <t>Frist der Stelle, Stufe 1: Plan (Ursachenanalyse, Korrekturmaßnahme) einreichen</t>
        </is>
      </c>
      <c r="D12" s="27" t="inlineStr">
        <is>
          <t>Die Stelle setzt die Frist; Vorwarnung zwei Wochen davor. Fristen am selben Tag in den Kalender (4.9).</t>
        </is>
      </c>
      <c r="E12" s="10" t="inlineStr">
        <is>
          <t>Frist der Stelle</t>
        </is>
      </c>
      <c r="F12" s="28" t="n"/>
      <c r="G12" s="28" t="n"/>
      <c r="H12" s="29" t="n"/>
      <c r="I12" s="29" t="n"/>
      <c r="J12" s="10" t="n"/>
      <c r="K12" s="30">
        <f>IF(I12&lt;&gt;"","erledigt",IF(H12&lt;&gt;"",IF(H12&lt;Stichtag,"überfällig seit "&amp;(Stichtag-H12)&amp;" Tg.","in "&amp;(H12-Stichtag)&amp;" Tg."),IF(F12="","",IF(F12&gt;Stichtag,"Orientierung: in "&amp;(F12-Stichtag)&amp;" Tg.",IF(G12&gt;=Stichtag,"Zeitfenster läuft, bis in "&amp;(G12-Stichtag)&amp;" Tg.","Orientierung: verstrichen")))))</f>
        <v/>
      </c>
      <c r="L12" s="28">
        <f>IF(AND(E12="Frist der Stelle",H12&lt;&gt;"",I12=""),H12-14,"")</f>
        <v/>
      </c>
      <c r="M12" s="10" t="n"/>
      <c r="N12" s="31">
        <f>IF(AND(H12&lt;&gt;"",I12="",H12&gt;=Stichtag),H12,"")</f>
        <v/>
      </c>
    </row>
    <row r="13" ht="31" customHeight="1">
      <c r="A13" s="25" t="n">
        <v>5</v>
      </c>
      <c r="B13" s="26" t="inlineStr">
        <is>
          <t>Erstzertifizierung</t>
        </is>
      </c>
      <c r="C13" s="10" t="inlineStr">
        <is>
          <t>Frist der Stelle, Stufe 2: Nachweis der Umsetzung</t>
        </is>
      </c>
      <c r="D13" s="27" t="inlineStr">
        <is>
          <t>Bei schwerwiegenden Abweichungen vor der Zertifizierungsentscheidung nachzuweisen (4.9).</t>
        </is>
      </c>
      <c r="E13" s="10" t="inlineStr">
        <is>
          <t>Frist der Stelle</t>
        </is>
      </c>
      <c r="F13" s="28" t="n"/>
      <c r="G13" s="28" t="n"/>
      <c r="H13" s="29" t="n"/>
      <c r="I13" s="29" t="n"/>
      <c r="J13" s="10" t="n"/>
      <c r="K13" s="30">
        <f>IF(I13&lt;&gt;"","erledigt",IF(H13&lt;&gt;"",IF(H13&lt;Stichtag,"überfällig seit "&amp;(Stichtag-H13)&amp;" Tg.","in "&amp;(H13-Stichtag)&amp;" Tg."),IF(F13="","",IF(F13&gt;Stichtag,"Orientierung: in "&amp;(F13-Stichtag)&amp;" Tg.",IF(G13&gt;=Stichtag,"Zeitfenster läuft, bis in "&amp;(G13-Stichtag)&amp;" Tg.","Orientierung: verstrichen")))))</f>
        <v/>
      </c>
      <c r="L13" s="28">
        <f>IF(AND(E13="Frist der Stelle",H13&lt;&gt;"",I13=""),H13-14,"")</f>
        <v/>
      </c>
      <c r="M13" s="10" t="n"/>
      <c r="N13" s="31">
        <f>IF(AND(H13&lt;&gt;"",I13="",H13&gt;=Stichtag),H13,"")</f>
        <v/>
      </c>
    </row>
    <row r="14" ht="43" customHeight="1">
      <c r="A14" s="25" t="n">
        <v>6</v>
      </c>
      <c r="B14" s="26" t="inlineStr">
        <is>
          <t>Erstzertifizierung</t>
        </is>
      </c>
      <c r="C14" s="10" t="inlineStr">
        <is>
          <t>Einreichung der vier Teile (Korrektur, Ursachenanalyse, Korrekturmaßnahme, Nachweis und Umfang)</t>
        </is>
      </c>
      <c r="D14" s="27" t="inlineStr">
        <is>
          <t>Vor Fristablauf; eine Seite je Abweichung (Vorlage zu 4.9).</t>
        </is>
      </c>
      <c r="E14" s="10" t="inlineStr">
        <is>
          <t>Eigener Schritt</t>
        </is>
      </c>
      <c r="F14" s="28" t="n"/>
      <c r="G14" s="28" t="n"/>
      <c r="H14" s="29" t="n"/>
      <c r="I14" s="29" t="n"/>
      <c r="J14" s="10" t="n"/>
      <c r="K14" s="30">
        <f>IF(I14&lt;&gt;"","erledigt",IF(H14&lt;&gt;"",IF(H14&lt;Stichtag,"überfällig seit "&amp;(Stichtag-H14)&amp;" Tg.","in "&amp;(H14-Stichtag)&amp;" Tg."),IF(F14="","",IF(F14&gt;Stichtag,"Orientierung: in "&amp;(F14-Stichtag)&amp;" Tg.",IF(G14&gt;=Stichtag,"Zeitfenster läuft, bis in "&amp;(G14-Stichtag)&amp;" Tg.","Orientierung: verstrichen")))))</f>
        <v/>
      </c>
      <c r="L14" s="28">
        <f>IF(AND(E14="Frist der Stelle",H14&lt;&gt;"",I14=""),H14-14,"")</f>
        <v/>
      </c>
      <c r="M14" s="10" t="n"/>
      <c r="N14" s="31">
        <f>IF(AND(H14&lt;&gt;"",I14="",H14&gt;=Stichtag),H14,"")</f>
        <v/>
      </c>
    </row>
    <row r="15" ht="31" customHeight="1">
      <c r="A15" s="25" t="n">
        <v>7</v>
      </c>
      <c r="B15" s="26" t="inlineStr">
        <is>
          <t>Erstzertifizierung</t>
        </is>
      </c>
      <c r="C15" s="10" t="inlineStr">
        <is>
          <t>Rückfragen der Stelle beantworten</t>
        </is>
      </c>
      <c r="D15" s="27" t="inlineStr">
        <is>
          <t>Binnen Tagen, nicht Wochen; eine benannte Person ist erreichbar. Kommunikation vorbereiten, aber nicht versenden (4.10).</t>
        </is>
      </c>
      <c r="E15" s="10" t="inlineStr">
        <is>
          <t>Eigener Schritt</t>
        </is>
      </c>
      <c r="F15" s="28" t="n"/>
      <c r="G15" s="28" t="n"/>
      <c r="H15" s="29" t="n"/>
      <c r="I15" s="29" t="n"/>
      <c r="J15" s="10" t="n"/>
      <c r="K15" s="30">
        <f>IF(I15&lt;&gt;"","erledigt",IF(H15&lt;&gt;"",IF(H15&lt;Stichtag,"überfällig seit "&amp;(Stichtag-H15)&amp;" Tg.","in "&amp;(H15-Stichtag)&amp;" Tg."),IF(F15="","",IF(F15&gt;Stichtag,"Orientierung: in "&amp;(F15-Stichtag)&amp;" Tg.",IF(G15&gt;=Stichtag,"Zeitfenster läuft, bis in "&amp;(G15-Stichtag)&amp;" Tg.","Orientierung: verstrichen")))))</f>
        <v/>
      </c>
      <c r="L15" s="28">
        <f>IF(AND(E15="Frist der Stelle",H15&lt;&gt;"",I15=""),H15-14,"")</f>
        <v/>
      </c>
      <c r="M15" s="10" t="n"/>
      <c r="N15" s="31">
        <f>IF(AND(H15&lt;&gt;"",I15="",H15&gt;=Stichtag),H15,"")</f>
        <v/>
      </c>
    </row>
    <row r="16" ht="43.5" customHeight="1">
      <c r="A16" s="25" t="n">
        <v>8</v>
      </c>
      <c r="B16" s="26" t="inlineStr">
        <is>
          <t>Erstzertifizierung</t>
        </is>
      </c>
      <c r="C16" s="10" t="inlineStr">
        <is>
          <t>Zertifizierungsentscheidung (durch Personen, die am Audit nicht beteiligt waren)</t>
        </is>
      </c>
      <c r="D16" s="27" t="inlineStr">
        <is>
          <t>Zwischen Abschlussgespräch und Ausstellung vergehen mehrere Wochen, bei Rückfrage schnell doppelt so viele; dem Kunden das späteste plausible Datum nennen (4.10).</t>
        </is>
      </c>
      <c r="E16" s="10" t="inlineStr">
        <is>
          <t>Termin der Stelle</t>
        </is>
      </c>
      <c r="F16" s="28" t="n"/>
      <c r="G16" s="28" t="n"/>
      <c r="H16" s="29" t="n"/>
      <c r="I16" s="29" t="n"/>
      <c r="J16" s="10" t="n"/>
      <c r="K16" s="30">
        <f>IF(I16&lt;&gt;"","erledigt",IF(H16&lt;&gt;"",IF(H16&lt;Stichtag,"überfällig seit "&amp;(Stichtag-H16)&amp;" Tg.","in "&amp;(H16-Stichtag)&amp;" Tg."),IF(F16="","",IF(F16&gt;Stichtag,"Orientierung: in "&amp;(F16-Stichtag)&amp;" Tg.",IF(G16&gt;=Stichtag,"Zeitfenster läuft, bis in "&amp;(G16-Stichtag)&amp;" Tg.","Orientierung: verstrichen")))))</f>
        <v/>
      </c>
      <c r="L16" s="28">
        <f>IF(AND(E16="Frist der Stelle",H16&lt;&gt;"",I16=""),H16-14,"")</f>
        <v/>
      </c>
      <c r="M16" s="10" t="n"/>
      <c r="N16" s="31">
        <f>IF(AND(H16&lt;&gt;"",I16="",H16&gt;=Stichtag),H16,"")</f>
        <v/>
      </c>
    </row>
    <row r="17" ht="31" customHeight="1">
      <c r="A17" s="25" t="n">
        <v>9</v>
      </c>
      <c r="B17" s="26" t="inlineStr">
        <is>
          <t>Erstzertifizierung</t>
        </is>
      </c>
      <c r="C17" s="10" t="inlineStr">
        <is>
          <t>Zertifikat erhalten (Ausstellung)</t>
        </is>
      </c>
      <c r="D17" s="27" t="inlineStr">
        <is>
          <t>Werbung und Zeichen erst ab Ausstellung, nach den Nutzungsbedingungen; maßgeblich sind die Daten auf dem Zertifikat (4.10).</t>
        </is>
      </c>
      <c r="E17" s="10" t="inlineStr">
        <is>
          <t>Eigener Schritt</t>
        </is>
      </c>
      <c r="F17" s="28" t="n"/>
      <c r="G17" s="28" t="n"/>
      <c r="H17" s="29" t="n"/>
      <c r="I17" s="29" t="n"/>
      <c r="J17" s="10" t="n"/>
      <c r="K17" s="30">
        <f>IF(I17&lt;&gt;"","erledigt",IF(H17&lt;&gt;"",IF(H17&lt;Stichtag,"überfällig seit "&amp;(Stichtag-H17)&amp;" Tg.","in "&amp;(H17-Stichtag)&amp;" Tg."),IF(F17="","",IF(F17&gt;Stichtag,"Orientierung: in "&amp;(F17-Stichtag)&amp;" Tg.",IF(G17&gt;=Stichtag,"Zeitfenster läuft, bis in "&amp;(G17-Stichtag)&amp;" Tg.","Orientierung: verstrichen")))))</f>
        <v/>
      </c>
      <c r="L17" s="28">
        <f>IF(AND(E17="Frist der Stelle",H17&lt;&gt;"",I17=""),H17-14,"")</f>
        <v/>
      </c>
      <c r="M17" s="10" t="n"/>
      <c r="N17" s="31">
        <f>IF(AND(H17&lt;&gt;"",I17="",H17&gt;=Stichtag),H17,"")</f>
        <v/>
      </c>
    </row>
    <row r="18" ht="43.5" customHeight="1">
      <c r="A18" s="25" t="n">
        <v>10</v>
      </c>
      <c r="B18" s="26" t="inlineStr">
        <is>
          <t>Erstzertifizierung</t>
        </is>
      </c>
      <c r="C18" s="10" t="inlineStr">
        <is>
          <t>Zertifikat auf die sieben Angaben prüfen; Fehler am selben Tag melden</t>
        </is>
      </c>
      <c r="D18" s="27" t="inlineStr">
        <is>
          <t>Norm mit Jahr · Geltungsbereich · Standorte · Stelle · Akkreditierungssymbol mit Nummer · Gültigkeitszeitraum · Zertifikatsnummer (4.10).</t>
        </is>
      </c>
      <c r="E18" s="10" t="inlineStr">
        <is>
          <t>Eigener Schritt</t>
        </is>
      </c>
      <c r="F18" s="28" t="n"/>
      <c r="G18" s="28" t="n"/>
      <c r="H18" s="29" t="n"/>
      <c r="I18" s="29" t="n"/>
      <c r="J18" s="10" t="n"/>
      <c r="K18" s="30">
        <f>IF(I18&lt;&gt;"","erledigt",IF(H18&lt;&gt;"",IF(H18&lt;Stichtag,"überfällig seit "&amp;(Stichtag-H18)&amp;" Tg.","in "&amp;(H18-Stichtag)&amp;" Tg."),IF(F18="","",IF(F18&gt;Stichtag,"Orientierung: in "&amp;(F18-Stichtag)&amp;" Tg.",IF(G18&gt;=Stichtag,"Zeitfenster läuft, bis in "&amp;(G18-Stichtag)&amp;" Tg.","Orientierung: verstrichen")))))</f>
        <v/>
      </c>
      <c r="L18" s="28">
        <f>IF(AND(E18="Frist der Stelle",H18&lt;&gt;"",I18=""),H18-14,"")</f>
        <v/>
      </c>
      <c r="M18" s="10" t="n"/>
      <c r="N18" s="31">
        <f>IF(AND(H18&lt;&gt;"",I18="",H18&gt;=Stichtag),H18,"")</f>
        <v/>
      </c>
    </row>
    <row r="19" ht="43" customHeight="1">
      <c r="A19" s="25" t="n">
        <v>11</v>
      </c>
      <c r="B19" s="26" t="inlineStr">
        <is>
          <t>Erstzertifizierung</t>
        </is>
      </c>
      <c r="C19" s="10" t="inlineStr">
        <is>
          <t>Ablaufdatum und Überwachungstermine mit Vorwarnung in den Jahreskalender eintragen; Zertifikat in Kundenportalen hinterlegen</t>
        </is>
      </c>
      <c r="D19" s="27" t="inlineStr">
        <is>
          <t>Der häufigste Terminfehler im Zyklus, die zu spät angesetzte Rezertifizierung, entsteht an diesem Tag (4.10).</t>
        </is>
      </c>
      <c r="E19" s="10" t="inlineStr">
        <is>
          <t>Eigener Schritt</t>
        </is>
      </c>
      <c r="F19" s="28" t="n"/>
      <c r="G19" s="28" t="n"/>
      <c r="H19" s="29" t="n"/>
      <c r="I19" s="29" t="n"/>
      <c r="J19" s="10" t="n"/>
      <c r="K19" s="30">
        <f>IF(I19&lt;&gt;"","erledigt",IF(H19&lt;&gt;"",IF(H19&lt;Stichtag,"überfällig seit "&amp;(Stichtag-H19)&amp;" Tg.","in "&amp;(H19-Stichtag)&amp;" Tg."),IF(F19="","",IF(F19&gt;Stichtag,"Orientierung: in "&amp;(F19-Stichtag)&amp;" Tg.",IF(G19&gt;=Stichtag,"Zeitfenster läuft, bis in "&amp;(G19-Stichtag)&amp;" Tg.","Orientierung: verstrichen")))))</f>
        <v/>
      </c>
      <c r="L19" s="28">
        <f>IF(AND(E19="Frist der Stelle",H19&lt;&gt;"",I19=""),H19-14,"")</f>
        <v/>
      </c>
      <c r="M19" s="10" t="n"/>
      <c r="N19" s="31">
        <f>IF(AND(H19&lt;&gt;"",I19="",H19&gt;=Stichtag),H19,"")</f>
        <v/>
      </c>
    </row>
    <row r="20" ht="82" customHeight="1">
      <c r="A20" s="25" t="n">
        <v>12</v>
      </c>
      <c r="B20" s="26" t="inlineStr">
        <is>
          <t>Überwachung</t>
        </is>
      </c>
      <c r="C20" s="10" t="inlineStr">
        <is>
          <t>Pflichtbestandteile bereit vor dem 1. Überwachungsaudit: interne Audits über das ganze Jahr, Managementbewertung, Erledigung der Vorjahresabweichungen, Beschwerden, Verbesserung, Änderungen, Nutzung von Zeichen, Bereiche im Wechsel</t>
        </is>
      </c>
      <c r="D20" s="27" t="inlineStr">
        <is>
          <t>Das Überwachungsaudit prüft diese Punkte sicher (4.11).</t>
        </is>
      </c>
      <c r="E20" s="10" t="inlineStr">
        <is>
          <t>Eigener Schritt</t>
        </is>
      </c>
      <c r="F20" s="28" t="n"/>
      <c r="G20" s="28" t="n"/>
      <c r="H20" s="29" t="n"/>
      <c r="I20" s="29" t="n"/>
      <c r="J20" s="10" t="n"/>
      <c r="K20" s="30">
        <f>IF(I20&lt;&gt;"","erledigt",IF(H20&lt;&gt;"",IF(H20&lt;Stichtag,"überfällig seit "&amp;(Stichtag-H20)&amp;" Tg.","in "&amp;(H20-Stichtag)&amp;" Tg."),IF(F20="","",IF(F20&gt;Stichtag,"Orientierung: in "&amp;(F20-Stichtag)&amp;" Tg.",IF(G20&gt;=Stichtag,"Zeitfenster läuft, bis in "&amp;(G20-Stichtag)&amp;" Tg.","Orientierung: verstrichen")))))</f>
        <v/>
      </c>
      <c r="L20" s="28">
        <f>IF(AND(E20="Frist der Stelle",H20&lt;&gt;"",I20=""),H20-14,"")</f>
        <v/>
      </c>
      <c r="M20" s="10" t="n"/>
      <c r="N20" s="31">
        <f>IF(AND(H20&lt;&gt;"",I20="",H20&gt;=Stichtag),H20,"")</f>
        <v/>
      </c>
    </row>
    <row r="21" ht="43.5" customHeight="1">
      <c r="A21" s="25" t="n">
        <v>13</v>
      </c>
      <c r="B21" s="26" t="inlineStr">
        <is>
          <t>Überwachung</t>
        </is>
      </c>
      <c r="C21" s="10" t="inlineStr">
        <is>
          <t>1. Überwachungsaudit</t>
        </is>
      </c>
      <c r="D21" s="27" t="inlineStr">
        <is>
          <t>Im Regelfall zwölf Monate nach der Zertifizierung (4.10); Termin lt. Stelle. Erhebliche Verschiebungen gefährden das Zertifikat (4.11).</t>
        </is>
      </c>
      <c r="E21" s="10" t="inlineStr">
        <is>
          <t>Termin der Stelle</t>
        </is>
      </c>
      <c r="F21" s="28">
        <f>IF(GueltigVon="","",EDATE(GueltigVon,12))</f>
        <v/>
      </c>
      <c r="G21" s="28">
        <f>F21</f>
        <v/>
      </c>
      <c r="H21" s="29" t="n"/>
      <c r="I21" s="29" t="n"/>
      <c r="J21" s="10" t="n"/>
      <c r="K21" s="30">
        <f>IF(I21&lt;&gt;"","erledigt",IF(H21&lt;&gt;"",IF(H21&lt;Stichtag,"überfällig seit "&amp;(Stichtag-H21)&amp;" Tg.","in "&amp;(H21-Stichtag)&amp;" Tg."),IF(F21="","",IF(F21&gt;Stichtag,"Orientierung: in "&amp;(F21-Stichtag)&amp;" Tg.",IF(G21&gt;=Stichtag,"Zeitfenster läuft, bis in "&amp;(G21-Stichtag)&amp;" Tg.","Orientierung: verstrichen")))))</f>
        <v/>
      </c>
      <c r="L21" s="28">
        <f>IF(AND(E21="Frist der Stelle",H21&lt;&gt;"",I21=""),H21-14,"")</f>
        <v/>
      </c>
      <c r="M21" s="10" t="n"/>
      <c r="N21" s="31">
        <f>IF(AND(H21&lt;&gt;"",I21="",H21&gt;=Stichtag),H21,"")</f>
        <v/>
      </c>
    </row>
    <row r="22" ht="31" customHeight="1">
      <c r="A22" s="25" t="n">
        <v>14</v>
      </c>
      <c r="B22" s="26" t="inlineStr">
        <is>
          <t>Überwachung</t>
        </is>
      </c>
      <c r="C22" s="10" t="inlineStr">
        <is>
          <t>Fristen aus dem 1. Überwachungsaudit (Plan / Nachweis)</t>
        </is>
      </c>
      <c r="D22" s="27" t="inlineStr">
        <is>
          <t>Wie oben; eine schwerwiegende Abweichung kann im laufenden Zyklus zur Aussetzung führen (4.9).</t>
        </is>
      </c>
      <c r="E22" s="10" t="inlineStr">
        <is>
          <t>Frist der Stelle</t>
        </is>
      </c>
      <c r="F22" s="28" t="n"/>
      <c r="G22" s="28" t="n"/>
      <c r="H22" s="29" t="n"/>
      <c r="I22" s="29" t="n"/>
      <c r="J22" s="10" t="n"/>
      <c r="K22" s="30">
        <f>IF(I22&lt;&gt;"","erledigt",IF(H22&lt;&gt;"",IF(H22&lt;Stichtag,"überfällig seit "&amp;(Stichtag-H22)&amp;" Tg.","in "&amp;(H22-Stichtag)&amp;" Tg."),IF(F22="","",IF(F22&gt;Stichtag,"Orientierung: in "&amp;(F22-Stichtag)&amp;" Tg.",IF(G22&gt;=Stichtag,"Zeitfenster läuft, bis in "&amp;(G22-Stichtag)&amp;" Tg.","Orientierung: verstrichen")))))</f>
        <v/>
      </c>
      <c r="L22" s="28">
        <f>IF(AND(E22="Frist der Stelle",H22&lt;&gt;"",I22=""),H22-14,"")</f>
        <v/>
      </c>
      <c r="M22" s="10" t="n"/>
      <c r="N22" s="31">
        <f>IF(AND(H22&lt;&gt;"",I22="",H22&gt;=Stichtag),H22,"")</f>
        <v/>
      </c>
    </row>
    <row r="23" ht="43.5" customHeight="1">
      <c r="A23" s="25" t="n">
        <v>15</v>
      </c>
      <c r="B23" s="26" t="inlineStr">
        <is>
          <t>Überwachung</t>
        </is>
      </c>
      <c r="C23" s="10" t="inlineStr">
        <is>
          <t>2. Überwachungsaudit</t>
        </is>
      </c>
      <c r="D23" s="27" t="inlineStr">
        <is>
          <t>Ein äußerer Termin im Jahr (4.11): Orientierung zwölf Monate nach dem 1. Termin. Das zweite Jahr ist das gefährlichste des Zyklus.</t>
        </is>
      </c>
      <c r="E23" s="10" t="inlineStr">
        <is>
          <t>Termin der Stelle</t>
        </is>
      </c>
      <c r="F23" s="28">
        <f>IF(H21&lt;&gt;"",EDATE(H21,12),IF(GueltigVon="","",EDATE(GueltigVon,24)))</f>
        <v/>
      </c>
      <c r="G23" s="28">
        <f>F23</f>
        <v/>
      </c>
      <c r="H23" s="29" t="n"/>
      <c r="I23" s="29" t="n"/>
      <c r="J23" s="10" t="n"/>
      <c r="K23" s="30">
        <f>IF(I23&lt;&gt;"","erledigt",IF(H23&lt;&gt;"",IF(H23&lt;Stichtag,"überfällig seit "&amp;(Stichtag-H23)&amp;" Tg.","in "&amp;(H23-Stichtag)&amp;" Tg."),IF(F23="","",IF(F23&gt;Stichtag,"Orientierung: in "&amp;(F23-Stichtag)&amp;" Tg.",IF(G23&gt;=Stichtag,"Zeitfenster läuft, bis in "&amp;(G23-Stichtag)&amp;" Tg.","Orientierung: verstrichen")))))</f>
        <v/>
      </c>
      <c r="L23" s="28">
        <f>IF(AND(E23="Frist der Stelle",H23&lt;&gt;"",I23=""),H23-14,"")</f>
        <v/>
      </c>
      <c r="M23" s="10" t="n"/>
      <c r="N23" s="31">
        <f>IF(AND(H23&lt;&gt;"",I23="",H23&gt;=Stichtag),H23,"")</f>
        <v/>
      </c>
    </row>
    <row r="24" ht="30" customHeight="1">
      <c r="A24" s="25" t="n">
        <v>16</v>
      </c>
      <c r="B24" s="26" t="inlineStr">
        <is>
          <t>Überwachung</t>
        </is>
      </c>
      <c r="C24" s="10" t="inlineStr">
        <is>
          <t>Fristen aus dem 2. Überwachungsaudit (Plan / Nachweis)</t>
        </is>
      </c>
      <c r="D24" s="27" t="inlineStr">
        <is>
          <t>Wie oben.</t>
        </is>
      </c>
      <c r="E24" s="10" t="inlineStr">
        <is>
          <t>Frist der Stelle</t>
        </is>
      </c>
      <c r="F24" s="28" t="n"/>
      <c r="G24" s="28" t="n"/>
      <c r="H24" s="29" t="n"/>
      <c r="I24" s="29" t="n"/>
      <c r="J24" s="10" t="n"/>
      <c r="K24" s="30">
        <f>IF(I24&lt;&gt;"","erledigt",IF(H24&lt;&gt;"",IF(H24&lt;Stichtag,"überfällig seit "&amp;(Stichtag-H24)&amp;" Tg.","in "&amp;(H24-Stichtag)&amp;" Tg."),IF(F24="","",IF(F24&gt;Stichtag,"Orientierung: in "&amp;(F24-Stichtag)&amp;" Tg.",IF(G24&gt;=Stichtag,"Zeitfenster läuft, bis in "&amp;(G24-Stichtag)&amp;" Tg.","Orientierung: verstrichen")))))</f>
        <v/>
      </c>
      <c r="L24" s="28">
        <f>IF(AND(E24="Frist der Stelle",H24&lt;&gt;"",I24=""),H24-14,"")</f>
        <v/>
      </c>
      <c r="M24" s="10" t="n"/>
      <c r="N24" s="31">
        <f>IF(AND(H24&lt;&gt;"",I24="",H24&gt;=Stichtag),H24,"")</f>
        <v/>
      </c>
    </row>
    <row r="25" ht="43.5" customHeight="1">
      <c r="A25" s="25" t="n">
        <v>17</v>
      </c>
      <c r="B25" s="26" t="inlineStr">
        <is>
          <t>Rezertifizierung</t>
        </is>
      </c>
      <c r="C25" s="10" t="inlineStr">
        <is>
          <t>Termin mit der Stelle vereinbaren; Dauer und Umfang klären; Änderungen melden</t>
        </is>
      </c>
      <c r="D25" s="27" t="inlineStr">
        <is>
          <t>9 bis 12 Monate vor Ablauf (4.12). Rezertifizierung ist deutlich länger als ein Überwachungsaudit; Dauer mit der Stelle klären.</t>
        </is>
      </c>
      <c r="E25" s="10" t="inlineStr">
        <is>
          <t>Eigener Schritt</t>
        </is>
      </c>
      <c r="F25" s="28">
        <f>IF(Ablauf="","",EDATE(Ablauf,-12))</f>
        <v/>
      </c>
      <c r="G25" s="28">
        <f>IF(Ablauf="","",EDATE(Ablauf,-9))</f>
        <v/>
      </c>
      <c r="H25" s="29" t="n"/>
      <c r="I25" s="29" t="n"/>
      <c r="J25" s="10" t="n"/>
      <c r="K25" s="30">
        <f>IF(I25&lt;&gt;"","erledigt",IF(H25&lt;&gt;"",IF(H25&lt;Stichtag,"überfällig seit "&amp;(Stichtag-H25)&amp;" Tg.","in "&amp;(H25-Stichtag)&amp;" Tg."),IF(F25="","",IF(F25&gt;Stichtag,"Orientierung: in "&amp;(F25-Stichtag)&amp;" Tg.",IF(G25&gt;=Stichtag,"Zeitfenster läuft, bis in "&amp;(G25-Stichtag)&amp;" Tg.","Orientierung: verstrichen")))))</f>
        <v/>
      </c>
      <c r="L25" s="28">
        <f>IF(AND(E25="Frist der Stelle",H25&lt;&gt;"",I25=""),H25-14,"")</f>
        <v/>
      </c>
      <c r="M25" s="10" t="n"/>
      <c r="N25" s="31">
        <f>IF(AND(H25&lt;&gt;"",I25="",H25&gt;=Stichtag),H25,"")</f>
        <v/>
      </c>
    </row>
    <row r="26" ht="43.5" customHeight="1">
      <c r="A26" s="25" t="n">
        <v>18</v>
      </c>
      <c r="B26" s="26" t="inlineStr">
        <is>
          <t>Rezertifizierung</t>
        </is>
      </c>
      <c r="C26" s="10" t="inlineStr">
        <is>
          <t>Dreijahresübersicht erstellen; letztes internes Audit über den vollen Umfang planen</t>
        </is>
      </c>
      <c r="D26" s="27" t="inlineStr">
        <is>
          <t>6 Monate vor Ablauf (Zeitplan 4.12). Der Band nennt das Vollaudit auch «sechs Monate vor der Rezertifizierung»: Termin legen Sie fest.</t>
        </is>
      </c>
      <c r="E26" s="10" t="inlineStr">
        <is>
          <t>Eigener Schritt</t>
        </is>
      </c>
      <c r="F26" s="28">
        <f>IF(Ablauf="","",EDATE(Ablauf,-6))</f>
        <v/>
      </c>
      <c r="G26" s="28">
        <f>F26</f>
        <v/>
      </c>
      <c r="H26" s="29" t="n"/>
      <c r="I26" s="29" t="n"/>
      <c r="J26" s="10" t="n"/>
      <c r="K26" s="30">
        <f>IF(I26&lt;&gt;"","erledigt",IF(H26&lt;&gt;"",IF(H26&lt;Stichtag,"überfällig seit "&amp;(Stichtag-H26)&amp;" Tg.","in "&amp;(H26-Stichtag)&amp;" Tg."),IF(F26="","",IF(F26&gt;Stichtag,"Orientierung: in "&amp;(F26-Stichtag)&amp;" Tg.",IF(G26&gt;=Stichtag,"Zeitfenster läuft, bis in "&amp;(G26-Stichtag)&amp;" Tg.","Orientierung: verstrichen")))))</f>
        <v/>
      </c>
      <c r="L26" s="28">
        <f>IF(AND(E26="Frist der Stelle",H26&lt;&gt;"",I26=""),H26-14,"")</f>
        <v/>
      </c>
      <c r="M26" s="10" t="n"/>
      <c r="N26" s="31">
        <f>IF(AND(H26&lt;&gt;"",I26="",H26&gt;=Stichtag),H26,"")</f>
        <v/>
      </c>
    </row>
    <row r="27" ht="43.5" customHeight="1">
      <c r="A27" s="25" t="n">
        <v>19</v>
      </c>
      <c r="B27" s="26" t="inlineStr">
        <is>
          <t>Rezertifizierung</t>
        </is>
      </c>
      <c r="C27" s="10" t="inlineStr">
        <is>
          <t>Rezertifizierungsaudit durchführen</t>
        </is>
      </c>
      <c r="D27" s="27" t="inlineStr">
        <is>
          <t>4 bis 5 Monate vor Ablauf; mindestens vier Monate Abstand. Bei bedeutenden Änderungen kann ein Stage 1 erforderlich sein — mit der Stelle klären (4.12).</t>
        </is>
      </c>
      <c r="E27" s="10" t="inlineStr">
        <is>
          <t>Termin der Stelle</t>
        </is>
      </c>
      <c r="F27" s="28">
        <f>IF(Ablauf="","",EDATE(Ablauf,-5))</f>
        <v/>
      </c>
      <c r="G27" s="28">
        <f>IF(Ablauf="","",EDATE(Ablauf,-4))</f>
        <v/>
      </c>
      <c r="H27" s="29" t="n"/>
      <c r="I27" s="29" t="n"/>
      <c r="J27" s="10" t="n"/>
      <c r="K27" s="30">
        <f>IF(I27&lt;&gt;"","erledigt",IF(H27&lt;&gt;"",IF(H27&lt;Stichtag,"überfällig seit "&amp;(Stichtag-H27)&amp;" Tg.","in "&amp;(H27-Stichtag)&amp;" Tg."),IF(F27="","",IF(F27&gt;Stichtag,"Orientierung: in "&amp;(F27-Stichtag)&amp;" Tg.",IF(G27&gt;=Stichtag,"Zeitfenster läuft, bis in "&amp;(G27-Stichtag)&amp;" Tg.","Orientierung: verstrichen")))))</f>
        <v/>
      </c>
      <c r="L27" s="28">
        <f>IF(AND(E27="Frist der Stelle",H27&lt;&gt;"",I27=""),H27-14,"")</f>
        <v/>
      </c>
      <c r="M27" s="10" t="n"/>
      <c r="N27" s="31">
        <f>IF(AND(H27&lt;&gt;"",I27="",H27&gt;=Stichtag),H27,"")</f>
        <v/>
      </c>
    </row>
    <row r="28" ht="30" customHeight="1">
      <c r="A28" s="25" t="n">
        <v>20</v>
      </c>
      <c r="B28" s="26" t="inlineStr">
        <is>
          <t>Rezertifizierung</t>
        </is>
      </c>
      <c r="C28" s="10" t="inlineStr">
        <is>
          <t>Abweichungen bearbeiten und einreichen (Fristen der Stelle gelten)</t>
        </is>
      </c>
      <c r="D28" s="27" t="inlineStr">
        <is>
          <t>3 Monate vor Ablauf (4.12); die Frist setzt die Stelle (4.9).</t>
        </is>
      </c>
      <c r="E28" s="10" t="inlineStr">
        <is>
          <t>Frist der Stelle</t>
        </is>
      </c>
      <c r="F28" s="28">
        <f>IF(Ablauf="","",EDATE(Ablauf,-3))</f>
        <v/>
      </c>
      <c r="G28" s="28">
        <f>F28</f>
        <v/>
      </c>
      <c r="H28" s="29" t="n"/>
      <c r="I28" s="29" t="n"/>
      <c r="J28" s="10" t="n"/>
      <c r="K28" s="30">
        <f>IF(I28&lt;&gt;"","erledigt",IF(H28&lt;&gt;"",IF(H28&lt;Stichtag,"überfällig seit "&amp;(Stichtag-H28)&amp;" Tg.","in "&amp;(H28-Stichtag)&amp;" Tg."),IF(F28="","",IF(F28&gt;Stichtag,"Orientierung: in "&amp;(F28-Stichtag)&amp;" Tg.",IF(G28&gt;=Stichtag,"Zeitfenster läuft, bis in "&amp;(G28-Stichtag)&amp;" Tg.","Orientierung: verstrichen")))))</f>
        <v/>
      </c>
      <c r="L28" s="28">
        <f>IF(AND(E28="Frist der Stelle",H28&lt;&gt;"",I28=""),H28-14,"")</f>
        <v/>
      </c>
      <c r="M28" s="10" t="n"/>
      <c r="N28" s="31">
        <f>IF(AND(H28&lt;&gt;"",I28="",H28&gt;=Stichtag),H28,"")</f>
        <v/>
      </c>
    </row>
    <row r="29" ht="30" customHeight="1">
      <c r="A29" s="25" t="n">
        <v>21</v>
      </c>
      <c r="B29" s="26" t="inlineStr">
        <is>
          <t>Rezertifizierung</t>
        </is>
      </c>
      <c r="C29" s="10" t="inlineStr">
        <is>
          <t>Prüfung durch die Stelle; Rückfragen beantworten</t>
        </is>
      </c>
      <c r="D29" s="27" t="inlineStr">
        <is>
          <t>2 Monate vor Ablauf (4.12).</t>
        </is>
      </c>
      <c r="E29" s="10" t="inlineStr">
        <is>
          <t>Eigener Schritt</t>
        </is>
      </c>
      <c r="F29" s="28">
        <f>IF(Ablauf="","",EDATE(Ablauf,-2))</f>
        <v/>
      </c>
      <c r="G29" s="28">
        <f>F29</f>
        <v/>
      </c>
      <c r="H29" s="29" t="n"/>
      <c r="I29" s="29" t="n"/>
      <c r="J29" s="10" t="n"/>
      <c r="K29" s="30">
        <f>IF(I29&lt;&gt;"","erledigt",IF(H29&lt;&gt;"",IF(H29&lt;Stichtag,"überfällig seit "&amp;(Stichtag-H29)&amp;" Tg.","in "&amp;(H29-Stichtag)&amp;" Tg."),IF(F29="","",IF(F29&gt;Stichtag,"Orientierung: in "&amp;(F29-Stichtag)&amp;" Tg.",IF(G29&gt;=Stichtag,"Zeitfenster läuft, bis in "&amp;(G29-Stichtag)&amp;" Tg.","Orientierung: verstrichen")))))</f>
        <v/>
      </c>
      <c r="L29" s="28">
        <f>IF(AND(E29="Frist der Stelle",H29&lt;&gt;"",I29=""),H29-14,"")</f>
        <v/>
      </c>
      <c r="M29" s="10" t="n"/>
      <c r="N29" s="31">
        <f>IF(AND(H29&lt;&gt;"",I29="",H29&gt;=Stichtag),H29,"")</f>
        <v/>
      </c>
    </row>
    <row r="30" ht="30" customHeight="1">
      <c r="A30" s="25" t="n">
        <v>22</v>
      </c>
      <c r="B30" s="26" t="inlineStr">
        <is>
          <t>Rezertifizierung</t>
        </is>
      </c>
      <c r="C30" s="10" t="inlineStr">
        <is>
          <t>Zertifizierungsentscheidung und Ausstellung</t>
        </is>
      </c>
      <c r="D30" s="27" t="inlineStr">
        <is>
          <t>1 Monat vor Ablauf (4.12).</t>
        </is>
      </c>
      <c r="E30" s="10" t="inlineStr">
        <is>
          <t>Termin der Stelle</t>
        </is>
      </c>
      <c r="F30" s="28">
        <f>IF(Ablauf="","",EDATE(Ablauf,-1))</f>
        <v/>
      </c>
      <c r="G30" s="28">
        <f>F30</f>
        <v/>
      </c>
      <c r="H30" s="29" t="n"/>
      <c r="I30" s="29" t="n"/>
      <c r="J30" s="10" t="n"/>
      <c r="K30" s="30">
        <f>IF(I30&lt;&gt;"","erledigt",IF(H30&lt;&gt;"",IF(H30&lt;Stichtag,"überfällig seit "&amp;(Stichtag-H30)&amp;" Tg.","in "&amp;(H30-Stichtag)&amp;" Tg."),IF(F30="","",IF(F30&gt;Stichtag,"Orientierung: in "&amp;(F30-Stichtag)&amp;" Tg.",IF(G30&gt;=Stichtag,"Zeitfenster läuft, bis in "&amp;(G30-Stichtag)&amp;" Tg.","Orientierung: verstrichen")))))</f>
        <v/>
      </c>
      <c r="L30" s="28">
        <f>IF(AND(E30="Frist der Stelle",H30&lt;&gt;"",I30=""),H30-14,"")</f>
        <v/>
      </c>
      <c r="M30" s="10" t="n"/>
      <c r="N30" s="31">
        <f>IF(AND(H30&lt;&gt;"",I30="",H30&gt;=Stichtag),H30,"")</f>
        <v/>
      </c>
    </row>
    <row r="31" ht="31" customHeight="1">
      <c r="A31" s="25" t="n">
        <v>23</v>
      </c>
      <c r="B31" s="26" t="inlineStr">
        <is>
          <t>Rezertifizierung</t>
        </is>
      </c>
      <c r="C31" s="10" t="inlineStr">
        <is>
          <t>Ablauf des bisherigen Zertifikats — neues Zertifikat liegt vor, ohne Lücke</t>
        </is>
      </c>
      <c r="D31" s="27" t="inlineStr">
        <is>
          <t>Rückdatierung ist ausgeschlossen; nach Ablauf darf das Zertifikat nicht verwendet werden (4.12).</t>
        </is>
      </c>
      <c r="E31" s="10" t="inlineStr">
        <is>
          <t>Eigener Schritt</t>
        </is>
      </c>
      <c r="F31" s="28">
        <f>IF(Ablauf="","",Ablauf)</f>
        <v/>
      </c>
      <c r="G31" s="28">
        <f>F31</f>
        <v/>
      </c>
      <c r="H31" s="29" t="n"/>
      <c r="I31" s="29" t="n"/>
      <c r="J31" s="10" t="n"/>
      <c r="K31" s="30">
        <f>IF(I31&lt;&gt;"","erledigt",IF(H31&lt;&gt;"",IF(H31&lt;Stichtag,"überfällig seit "&amp;(Stichtag-H31)&amp;" Tg.","in "&amp;(H31-Stichtag)&amp;" Tg."),IF(F31="","",IF(F31&gt;Stichtag,"Orientierung: in "&amp;(F31-Stichtag)&amp;" Tg.",IF(G31&gt;=Stichtag,"Zeitfenster läuft, bis in "&amp;(G31-Stichtag)&amp;" Tg.","Orientierung: verstrichen")))))</f>
        <v/>
      </c>
      <c r="L31" s="28">
        <f>IF(AND(E31="Frist der Stelle",H31&lt;&gt;"",I31=""),H31-14,"")</f>
        <v/>
      </c>
      <c r="M31" s="10" t="n"/>
      <c r="N31" s="31">
        <f>IF(AND(H31&lt;&gt;"",I31="",H31&gt;=Stichtag),H31,"")</f>
        <v/>
      </c>
    </row>
    <row r="32" ht="56" customHeight="1">
      <c r="A32" s="25" t="n">
        <v>24</v>
      </c>
      <c r="B32" s="26" t="inlineStr">
        <is>
          <t>Rezertifizierung</t>
        </is>
      </c>
      <c r="C32" s="10" t="inlineStr">
        <is>
          <t>Äußerste Grenze nach Ablauf — NICHT ausreizen</t>
        </is>
      </c>
      <c r="D32" s="27" t="inlineStr">
        <is>
          <t>Innerhalb von sechs Monaten nach Ablauf Wiederherstellung möglich, wenn alle ausstehenden Tätigkeiten einschließlich der Entscheidung abgeschlossen sind; danach mindestens ein Stage-2-Audit (4.12).</t>
        </is>
      </c>
      <c r="E32" s="10" t="inlineStr">
        <is>
          <t>Eigener Schritt</t>
        </is>
      </c>
      <c r="F32" s="28">
        <f>IF(Ablauf="","",EDATE(Ablauf,6))</f>
        <v/>
      </c>
      <c r="G32" s="28">
        <f>F32</f>
        <v/>
      </c>
      <c r="H32" s="29" t="n"/>
      <c r="I32" s="29" t="n"/>
      <c r="J32" s="10" t="n"/>
      <c r="K32" s="30">
        <f>IF(I32&lt;&gt;"","erledigt",IF(H32&lt;&gt;"",IF(H32&lt;Stichtag,"überfällig seit "&amp;(Stichtag-H32)&amp;" Tg.","in "&amp;(H32-Stichtag)&amp;" Tg."),IF(F32="","",IF(F32&gt;Stichtag,"Orientierung: in "&amp;(F32-Stichtag)&amp;" Tg.",IF(G32&gt;=Stichtag,"Zeitfenster läuft, bis in "&amp;(G32-Stichtag)&amp;" Tg.","Orientierung: verstrichen")))))</f>
        <v/>
      </c>
      <c r="L32" s="28">
        <f>IF(AND(E32="Frist der Stelle",H32&lt;&gt;"",I32=""),H32-14,"")</f>
        <v/>
      </c>
      <c r="M32" s="10" t="n"/>
      <c r="N32" s="31">
        <f>IF(AND(H32&lt;&gt;"",I32="",H32&gt;=Stichtag),H32,"")</f>
        <v/>
      </c>
    </row>
    <row r="33" ht="56" customHeight="1">
      <c r="A33" s="25" t="n">
        <v>25</v>
      </c>
      <c r="B33" s="26" t="inlineStr">
        <is>
          <t>Normwechsel</t>
        </is>
      </c>
      <c r="C33" s="10" t="inlineStr">
        <is>
          <t>Umstellung auf eine neue Normausgabe — nur falls und sobald die Stelle Regeln mitgeteilt hat</t>
        </is>
      </c>
      <c r="D33" s="27" t="inlineStr">
        <is>
          <t>Kein Datum vorgeben: Beginn und Dauer der Übergangsfrist setzen nach Veröffentlichung die zuständigen Stellen; Umstellungstermin im ersten Drittel der Frist, nicht im letzten (4.13). Zusatztage klären.</t>
        </is>
      </c>
      <c r="E33" s="10" t="inlineStr">
        <is>
          <t>Eigener Schritt</t>
        </is>
      </c>
      <c r="F33" s="28" t="n"/>
      <c r="G33" s="28" t="n"/>
      <c r="H33" s="29" t="n"/>
      <c r="I33" s="29" t="n"/>
      <c r="J33" s="10" t="n"/>
      <c r="K33" s="30">
        <f>IF(I33&lt;&gt;"","erledigt",IF(H33&lt;&gt;"",IF(H33&lt;Stichtag,"überfällig seit "&amp;(Stichtag-H33)&amp;" Tg.","in "&amp;(H33-Stichtag)&amp;" Tg."),IF(F33="","",IF(F33&gt;Stichtag,"Orientierung: in "&amp;(F33-Stichtag)&amp;" Tg.",IF(G33&gt;=Stichtag,"Zeitfenster läuft, bis in "&amp;(G33-Stichtag)&amp;" Tg.","Orientierung: verstrichen")))))</f>
        <v/>
      </c>
      <c r="L33" s="28">
        <f>IF(AND(E33="Frist der Stelle",H33&lt;&gt;"",I33=""),H33-14,"")</f>
        <v/>
      </c>
      <c r="M33" s="10" t="n"/>
      <c r="N33" s="31">
        <f>IF(AND(H33&lt;&gt;"",I33="",H33&gt;=Stichtag),H33,"")</f>
        <v/>
      </c>
    </row>
    <row r="34" ht="30" customHeight="1">
      <c r="A34" s="25" t="n">
        <v>26</v>
      </c>
      <c r="B34" s="10" t="n"/>
      <c r="C34" s="10" t="n"/>
      <c r="D34" s="10" t="n"/>
      <c r="E34" s="10" t="n"/>
      <c r="F34" s="28" t="n"/>
      <c r="G34" s="28" t="n"/>
      <c r="H34" s="29" t="n"/>
      <c r="I34" s="29" t="n"/>
      <c r="J34" s="10" t="n"/>
      <c r="K34" s="30">
        <f>IF(I34&lt;&gt;"","erledigt",IF(H34&lt;&gt;"",IF(H34&lt;Stichtag,"überfällig seit "&amp;(Stichtag-H34)&amp;" Tg.","in "&amp;(H34-Stichtag)&amp;" Tg."),IF(F34="","",IF(F34&gt;Stichtag,"Orientierung: in "&amp;(F34-Stichtag)&amp;" Tg.",IF(G34&gt;=Stichtag,"Zeitfenster läuft, bis in "&amp;(G34-Stichtag)&amp;" Tg.","Orientierung: verstrichen")))))</f>
        <v/>
      </c>
      <c r="L34" s="28">
        <f>IF(AND(E34="Frist der Stelle",H34&lt;&gt;"",I34=""),H34-14,"")</f>
        <v/>
      </c>
      <c r="M34" s="10" t="n"/>
      <c r="N34" s="31">
        <f>IF(AND(H34&lt;&gt;"",I34="",H34&gt;=Stichtag),H34,"")</f>
        <v/>
      </c>
    </row>
    <row r="35" ht="30" customHeight="1">
      <c r="A35" s="25" t="n">
        <v>27</v>
      </c>
      <c r="B35" s="10" t="n"/>
      <c r="C35" s="10" t="n"/>
      <c r="D35" s="10" t="n"/>
      <c r="E35" s="10" t="n"/>
      <c r="F35" s="28" t="n"/>
      <c r="G35" s="28" t="n"/>
      <c r="H35" s="29" t="n"/>
      <c r="I35" s="29" t="n"/>
      <c r="J35" s="10" t="n"/>
      <c r="K35" s="30">
        <f>IF(I35&lt;&gt;"","erledigt",IF(H35&lt;&gt;"",IF(H35&lt;Stichtag,"überfällig seit "&amp;(Stichtag-H35)&amp;" Tg.","in "&amp;(H35-Stichtag)&amp;" Tg."),IF(F35="","",IF(F35&gt;Stichtag,"Orientierung: in "&amp;(F35-Stichtag)&amp;" Tg.",IF(G35&gt;=Stichtag,"Zeitfenster läuft, bis in "&amp;(G35-Stichtag)&amp;" Tg.","Orientierung: verstrichen")))))</f>
        <v/>
      </c>
      <c r="L35" s="28">
        <f>IF(AND(E35="Frist der Stelle",H35&lt;&gt;"",I35=""),H35-14,"")</f>
        <v/>
      </c>
      <c r="M35" s="10" t="n"/>
      <c r="N35" s="31">
        <f>IF(AND(H35&lt;&gt;"",I35="",H35&gt;=Stichtag),H35,"")</f>
        <v/>
      </c>
    </row>
    <row r="36" ht="30" customHeight="1">
      <c r="A36" s="25" t="n">
        <v>28</v>
      </c>
      <c r="B36" s="10" t="n"/>
      <c r="C36" s="10" t="n"/>
      <c r="D36" s="10" t="n"/>
      <c r="E36" s="10" t="n"/>
      <c r="F36" s="28" t="n"/>
      <c r="G36" s="28" t="n"/>
      <c r="H36" s="29" t="n"/>
      <c r="I36" s="29" t="n"/>
      <c r="J36" s="10" t="n"/>
      <c r="K36" s="30">
        <f>IF(I36&lt;&gt;"","erledigt",IF(H36&lt;&gt;"",IF(H36&lt;Stichtag,"überfällig seit "&amp;(Stichtag-H36)&amp;" Tg.","in "&amp;(H36-Stichtag)&amp;" Tg."),IF(F36="","",IF(F36&gt;Stichtag,"Orientierung: in "&amp;(F36-Stichtag)&amp;" Tg.",IF(G36&gt;=Stichtag,"Zeitfenster läuft, bis in "&amp;(G36-Stichtag)&amp;" Tg.","Orientierung: verstrichen")))))</f>
        <v/>
      </c>
      <c r="L36" s="28">
        <f>IF(AND(E36="Frist der Stelle",H36&lt;&gt;"",I36=""),H36-14,"")</f>
        <v/>
      </c>
      <c r="M36" s="10" t="n"/>
      <c r="N36" s="31">
        <f>IF(AND(H36&lt;&gt;"",I36="",H36&gt;=Stichtag),H36,"")</f>
        <v/>
      </c>
    </row>
    <row r="37" ht="30" customHeight="1">
      <c r="A37" s="25" t="n">
        <v>29</v>
      </c>
      <c r="B37" s="10" t="n"/>
      <c r="C37" s="10" t="n"/>
      <c r="D37" s="10" t="n"/>
      <c r="E37" s="10" t="n"/>
      <c r="F37" s="28" t="n"/>
      <c r="G37" s="28" t="n"/>
      <c r="H37" s="29" t="n"/>
      <c r="I37" s="29" t="n"/>
      <c r="J37" s="10" t="n"/>
      <c r="K37" s="30">
        <f>IF(I37&lt;&gt;"","erledigt",IF(H37&lt;&gt;"",IF(H37&lt;Stichtag,"überfällig seit "&amp;(Stichtag-H37)&amp;" Tg.","in "&amp;(H37-Stichtag)&amp;" Tg."),IF(F37="","",IF(F37&gt;Stichtag,"Orientierung: in "&amp;(F37-Stichtag)&amp;" Tg.",IF(G37&gt;=Stichtag,"Zeitfenster läuft, bis in "&amp;(G37-Stichtag)&amp;" Tg.","Orientierung: verstrichen")))))</f>
        <v/>
      </c>
      <c r="L37" s="28">
        <f>IF(AND(E37="Frist der Stelle",H37&lt;&gt;"",I37=""),H37-14,"")</f>
        <v/>
      </c>
      <c r="M37" s="10" t="n"/>
      <c r="N37" s="31">
        <f>IF(AND(H37&lt;&gt;"",I37="",H37&gt;=Stichtag),H37,"")</f>
        <v/>
      </c>
    </row>
    <row r="38" ht="30" customHeight="1">
      <c r="A38" s="25" t="n">
        <v>30</v>
      </c>
      <c r="B38" s="10" t="n"/>
      <c r="C38" s="10" t="n"/>
      <c r="D38" s="10" t="n"/>
      <c r="E38" s="10" t="n"/>
      <c r="F38" s="28" t="n"/>
      <c r="G38" s="28" t="n"/>
      <c r="H38" s="29" t="n"/>
      <c r="I38" s="29" t="n"/>
      <c r="J38" s="10" t="n"/>
      <c r="K38" s="30">
        <f>IF(I38&lt;&gt;"","erledigt",IF(H38&lt;&gt;"",IF(H38&lt;Stichtag,"überfällig seit "&amp;(Stichtag-H38)&amp;" Tg.","in "&amp;(H38-Stichtag)&amp;" Tg."),IF(F38="","",IF(F38&gt;Stichtag,"Orientierung: in "&amp;(F38-Stichtag)&amp;" Tg.",IF(G38&gt;=Stichtag,"Zeitfenster läuft, bis in "&amp;(G38-Stichtag)&amp;" Tg.","Orientierung: verstrichen")))))</f>
        <v/>
      </c>
      <c r="L38" s="28">
        <f>IF(AND(E38="Frist der Stelle",H38&lt;&gt;"",I38=""),H38-14,"")</f>
        <v/>
      </c>
      <c r="M38" s="10" t="n"/>
      <c r="N38" s="31">
        <f>IF(AND(H38&lt;&gt;"",I38="",H38&gt;=Stichtag),H38,"")</f>
        <v/>
      </c>
    </row>
    <row r="39" ht="30" customHeight="1">
      <c r="A39" s="25" t="n">
        <v>31</v>
      </c>
      <c r="B39" s="10" t="n"/>
      <c r="C39" s="10" t="n"/>
      <c r="D39" s="10" t="n"/>
      <c r="E39" s="10" t="n"/>
      <c r="F39" s="28" t="n"/>
      <c r="G39" s="28" t="n"/>
      <c r="H39" s="29" t="n"/>
      <c r="I39" s="29" t="n"/>
      <c r="J39" s="10" t="n"/>
      <c r="K39" s="30">
        <f>IF(I39&lt;&gt;"","erledigt",IF(H39&lt;&gt;"",IF(H39&lt;Stichtag,"überfällig seit "&amp;(Stichtag-H39)&amp;" Tg.","in "&amp;(H39-Stichtag)&amp;" Tg."),IF(F39="","",IF(F39&gt;Stichtag,"Orientierung: in "&amp;(F39-Stichtag)&amp;" Tg.",IF(G39&gt;=Stichtag,"Zeitfenster läuft, bis in "&amp;(G39-Stichtag)&amp;" Tg.","Orientierung: verstrichen")))))</f>
        <v/>
      </c>
      <c r="L39" s="28">
        <f>IF(AND(E39="Frist der Stelle",H39&lt;&gt;"",I39=""),H39-14,"")</f>
        <v/>
      </c>
      <c r="M39" s="10" t="n"/>
      <c r="N39" s="31">
        <f>IF(AND(H39&lt;&gt;"",I39="",H39&gt;=Stichtag),H39,"")</f>
        <v/>
      </c>
    </row>
    <row r="40" ht="30" customHeight="1">
      <c r="A40" s="25" t="n">
        <v>32</v>
      </c>
      <c r="B40" s="10" t="n"/>
      <c r="C40" s="10" t="n"/>
      <c r="D40" s="10" t="n"/>
      <c r="E40" s="10" t="n"/>
      <c r="F40" s="28" t="n"/>
      <c r="G40" s="28" t="n"/>
      <c r="H40" s="29" t="n"/>
      <c r="I40" s="29" t="n"/>
      <c r="J40" s="10" t="n"/>
      <c r="K40" s="30">
        <f>IF(I40&lt;&gt;"","erledigt",IF(H40&lt;&gt;"",IF(H40&lt;Stichtag,"überfällig seit "&amp;(Stichtag-H40)&amp;" Tg.","in "&amp;(H40-Stichtag)&amp;" Tg."),IF(F40="","",IF(F40&gt;Stichtag,"Orientierung: in "&amp;(F40-Stichtag)&amp;" Tg.",IF(G40&gt;=Stichtag,"Zeitfenster läuft, bis in "&amp;(G40-Stichtag)&amp;" Tg.","Orientierung: verstrichen")))))</f>
        <v/>
      </c>
      <c r="L40" s="28">
        <f>IF(AND(E40="Frist der Stelle",H40&lt;&gt;"",I40=""),H40-14,"")</f>
        <v/>
      </c>
      <c r="M40" s="10" t="n"/>
      <c r="N40" s="31">
        <f>IF(AND(H40&lt;&gt;"",I40="",H40&gt;=Stichtag),H40,"")</f>
        <v/>
      </c>
    </row>
    <row r="41" ht="30" customHeight="1">
      <c r="A41" s="25" t="n">
        <v>33</v>
      </c>
      <c r="B41" s="10" t="n"/>
      <c r="C41" s="10" t="n"/>
      <c r="D41" s="10" t="n"/>
      <c r="E41" s="10" t="n"/>
      <c r="F41" s="28" t="n"/>
      <c r="G41" s="28" t="n"/>
      <c r="H41" s="29" t="n"/>
      <c r="I41" s="29" t="n"/>
      <c r="J41" s="10" t="n"/>
      <c r="K41" s="30">
        <f>IF(I41&lt;&gt;"","erledigt",IF(H41&lt;&gt;"",IF(H41&lt;Stichtag,"überfällig seit "&amp;(Stichtag-H41)&amp;" Tg.","in "&amp;(H41-Stichtag)&amp;" Tg."),IF(F41="","",IF(F41&gt;Stichtag,"Orientierung: in "&amp;(F41-Stichtag)&amp;" Tg.",IF(G41&gt;=Stichtag,"Zeitfenster läuft, bis in "&amp;(G41-Stichtag)&amp;" Tg.","Orientierung: verstrichen")))))</f>
        <v/>
      </c>
      <c r="L41" s="28">
        <f>IF(AND(E41="Frist der Stelle",H41&lt;&gt;"",I41=""),H41-14,"")</f>
        <v/>
      </c>
      <c r="M41" s="10" t="n"/>
      <c r="N41" s="31">
        <f>IF(AND(H41&lt;&gt;"",I41="",H41&gt;=Stichtag),H41,"")</f>
        <v/>
      </c>
    </row>
    <row r="42" ht="30" customHeight="1">
      <c r="A42" s="25" t="n">
        <v>34</v>
      </c>
      <c r="B42" s="10" t="n"/>
      <c r="C42" s="10" t="n"/>
      <c r="D42" s="10" t="n"/>
      <c r="E42" s="10" t="n"/>
      <c r="F42" s="28" t="n"/>
      <c r="G42" s="28" t="n"/>
      <c r="H42" s="29" t="n"/>
      <c r="I42" s="29" t="n"/>
      <c r="J42" s="10" t="n"/>
      <c r="K42" s="30">
        <f>IF(I42&lt;&gt;"","erledigt",IF(H42&lt;&gt;"",IF(H42&lt;Stichtag,"überfällig seit "&amp;(Stichtag-H42)&amp;" Tg.","in "&amp;(H42-Stichtag)&amp;" Tg."),IF(F42="","",IF(F42&gt;Stichtag,"Orientierung: in "&amp;(F42-Stichtag)&amp;" Tg.",IF(G42&gt;=Stichtag,"Zeitfenster läuft, bis in "&amp;(G42-Stichtag)&amp;" Tg.","Orientierung: verstrichen")))))</f>
        <v/>
      </c>
      <c r="L42" s="28">
        <f>IF(AND(E42="Frist der Stelle",H42&lt;&gt;"",I42=""),H42-14,"")</f>
        <v/>
      </c>
      <c r="M42" s="10" t="n"/>
      <c r="N42" s="31">
        <f>IF(AND(H42&lt;&gt;"",I42="",H42&gt;=Stichtag),H42,"")</f>
        <v/>
      </c>
    </row>
    <row r="44">
      <c r="A44" s="32" t="inlineStr">
        <is>
          <t>Orientierungsdaten sind Rechenhilfen nach den Regeln des Bandes (Abschnitte 4.9, 4.10, 4.12). Verbindlich sind Termine und Fristen der Stelle und die Daten auf dem Zertifikat. Wo der Band keine Regel nennt, bleibt das Feld leer.</t>
        </is>
      </c>
    </row>
  </sheetData>
  <mergeCells count="1">
    <mergeCell ref="F5:H5"/>
  </mergeCells>
  <conditionalFormatting sqref="K9:K42">
    <cfRule type="expression" priority="1" dxfId="0">
      <formula>LEFT($K9,9)="überfälli"</formula>
    </cfRule>
    <cfRule type="expression" priority="2" dxfId="1">
      <formula>$K9="erledigt"</formula>
    </cfRule>
  </conditionalFormatting>
  <conditionalFormatting sqref="L9:L42">
    <cfRule type="expression" priority="3" dxfId="2">
      <formula>AND($L9&lt;&gt;"",$L9&lt;=Stichtag)</formula>
    </cfRule>
  </conditionalFormatting>
  <dataValidations count="3">
    <dataValidation sqref="D5:D6" showDropDown="0" showInputMessage="0" showErrorMessage="1" allowBlank="1" errorTitle="Datum erwartet" error="Bitte ein Datum im Format TT.MM.JJJJ eingeben." type="date" errorStyle="warning" operator="greaterThan">
      <formula1>36526</formula1>
    </dataValidation>
    <dataValidation sqref="E9:E42" showDropDown="0" showInputMessage="0" showErrorMessage="1" allowBlank="1" errorTitle="Ungültiger Eintrag" error="Bitte einen Wert aus der Liste wählen (Blatt «Listen»)." type="list">
      <formula1>=Listen!$A$2:$A$4</formula1>
    </dataValidation>
    <dataValidation sqref="H9:I42"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3.xml><?xml version="1.0" encoding="utf-8"?>
<worksheet xmlns="http://schemas.openxmlformats.org/spreadsheetml/2006/main">
  <sheetPr>
    <tabColor rgb="008C5A2B"/>
    <outlinePr summaryBelow="1" summaryRight="1"/>
    <pageSetUpPr fitToPage="1"/>
  </sheetPr>
  <dimension ref="A1:J35"/>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16" customWidth="1" min="1" max="1"/>
    <col width="48" customWidth="1" min="2" max="2"/>
    <col width="26" customWidth="1" min="3" max="3"/>
    <col width="36" customWidth="1" min="4" max="4"/>
    <col width="20" customWidth="1" min="5" max="5"/>
    <col width="20" customWidth="1" min="6" max="6"/>
    <col width="13" customWidth="1" min="7" max="7"/>
    <col width="12" customWidth="1" min="8" max="8"/>
    <col width="18" customWidth="1" min="9" max="9"/>
    <col width="24" customWidth="1" min="10" max="10"/>
  </cols>
  <sheetData>
    <row r="1" ht="26" customHeight="1">
      <c r="A1" s="1" t="inlineStr">
        <is>
          <t>Jahreskalender zwischen den Audits</t>
        </is>
      </c>
    </row>
    <row r="2">
      <c r="A2" s="2" t="inlineStr">
        <is>
          <t>Vorlage zu Abschnitt 4.11 des Bandes 3b · Jede Zeile hat einen Namen und eine Vertretung · Termine im gemeinsamen Kalender führen, nicht im persönlichen</t>
        </is>
      </c>
    </row>
    <row r="3">
      <c r="A3" s="3" t="inlineStr">
        <is>
          <t>Das Steuer und die Lupe · Band 3b · buecher.effedore.com</t>
        </is>
      </c>
    </row>
    <row r="4" ht="56" customHeight="1">
      <c r="A4" s="33" t="inlineStr">
        <is>
          <t>Spalte B ist das «Beispiel» des Bandes: ein Vorschlag für ein ganzjährig geöffnetes Haus mit Sommer- und Wintergeschäft. Er verteilt die Pflichten in die betrieblich ruhigeren Phasen und legt die betriebsnahen Audits in Phasen, in denen der Betrieb läuft; die Managementbewertung liegt im November, vor der Budgetplanung. Er ist keine Vorgabe: Tragen Sie in D bis H Ihre eigenen Tätigkeiten ein. Hinweis: Ein zweimal verschobener Termin ist eine Entscheidung, die niemand ausgesprochen hat — er wird nicht mehr stattfinden.</t>
        </is>
      </c>
    </row>
    <row r="5">
      <c r="A5" s="34" t="inlineStr">
        <is>
          <t>Haus / Standort:</t>
        </is>
      </c>
      <c r="B5" s="21" t="n"/>
      <c r="C5" s="13" t="n"/>
      <c r="D5" s="18" t="inlineStr">
        <is>
          <t>Jahr:</t>
        </is>
      </c>
      <c r="E5" s="21" t="n"/>
    </row>
    <row r="7" ht="34" customHeight="1">
      <c r="A7" s="12" t="inlineStr">
        <is>
          <t>Monat / Anlass</t>
        </is>
      </c>
      <c r="B7" s="12" t="inlineStr">
        <is>
          <t>Vorschlag des Bandes («Beispiel»)</t>
        </is>
      </c>
      <c r="C7" s="12" t="inlineStr">
        <is>
          <t>Rolle laut Band</t>
        </is>
      </c>
      <c r="D7" s="12" t="inlineStr">
        <is>
          <t>Unsere Tätigkeit</t>
        </is>
      </c>
      <c r="E7" s="12" t="inlineStr">
        <is>
          <t>Name (verantwortlich)</t>
        </is>
      </c>
      <c r="F7" s="12" t="inlineStr">
        <is>
          <t>Vertretung (Name)</t>
        </is>
      </c>
      <c r="G7" s="12" t="inlineStr">
        <is>
          <t>Geplanter Termin</t>
        </is>
      </c>
      <c r="H7" s="12" t="inlineStr">
        <is>
          <t>Erledigt am</t>
        </is>
      </c>
      <c r="I7" s="12" t="inlineStr">
        <is>
          <t>Status</t>
        </is>
      </c>
      <c r="J7" s="12" t="inlineStr">
        <is>
          <t>Bemerkung</t>
        </is>
      </c>
    </row>
    <row r="8" ht="40" customHeight="1">
      <c r="A8" s="26" t="inlineStr">
        <is>
          <t>Januar</t>
        </is>
      </c>
      <c r="B8" s="35" t="inlineStr">
        <is>
          <t>Jahreskalender erstellen; Auditprogramm festlegen; Ziele des Jahres</t>
        </is>
      </c>
      <c r="C8" s="27" t="inlineStr">
        <is>
          <t>Fachkraft, interner Auditor, Direktion</t>
        </is>
      </c>
      <c r="D8" s="10" t="n"/>
      <c r="E8" s="10" t="n"/>
      <c r="F8" s="10" t="n"/>
      <c r="G8" s="29" t="n"/>
      <c r="H8" s="29" t="n"/>
      <c r="I8" s="10" t="n"/>
      <c r="J8" s="10" t="n"/>
    </row>
    <row r="9" ht="40" customHeight="1">
      <c r="A9" s="26" t="inlineStr">
        <is>
          <t>Februar</t>
        </is>
      </c>
      <c r="B9" s="35" t="inlineStr">
        <is>
          <t>Interne Audits Technik und Verwaltung; Prüffristen des Jahres abgleichen</t>
        </is>
      </c>
      <c r="C9" s="27" t="inlineStr">
        <is>
          <t>Interner Auditor, Haustechnik</t>
        </is>
      </c>
      <c r="D9" s="10" t="n"/>
      <c r="E9" s="10" t="n"/>
      <c r="F9" s="10" t="n"/>
      <c r="G9" s="29" t="n"/>
      <c r="H9" s="29" t="n"/>
      <c r="I9" s="10" t="n"/>
      <c r="J9" s="10" t="n"/>
    </row>
    <row r="10" ht="40" customHeight="1">
      <c r="A10" s="26" t="inlineStr">
        <is>
          <t>März</t>
        </is>
      </c>
      <c r="B10" s="35" t="inlineStr">
        <is>
          <t>Bewertung der Einhaltung, erste Hälfte; Änderungsdienst auswerten</t>
        </is>
      </c>
      <c r="C10" s="27" t="inlineStr">
        <is>
          <t>Fachkraft</t>
        </is>
      </c>
      <c r="D10" s="10" t="n"/>
      <c r="E10" s="10" t="n"/>
      <c r="F10" s="10" t="n"/>
      <c r="G10" s="29" t="n"/>
      <c r="H10" s="29" t="n"/>
      <c r="I10" s="10" t="n"/>
      <c r="J10" s="10" t="n"/>
    </row>
    <row r="11" ht="40" customHeight="1">
      <c r="A11" s="26" t="inlineStr">
        <is>
          <t>April</t>
        </is>
      </c>
      <c r="B11" s="35" t="inlineStr">
        <is>
          <t>Anlaufaudit vor der Saison: Unterweisung der Neuen, Wiederinbetriebnahme</t>
        </is>
      </c>
      <c r="C11" s="27" t="inlineStr">
        <is>
          <t>Bereichsleitungen</t>
        </is>
      </c>
      <c r="D11" s="10" t="n"/>
      <c r="E11" s="10" t="n"/>
      <c r="F11" s="10" t="n"/>
      <c r="G11" s="29" t="n"/>
      <c r="H11" s="29" t="n"/>
      <c r="I11" s="10" t="n"/>
      <c r="J11" s="10" t="n"/>
    </row>
    <row r="12" ht="40" customHeight="1">
      <c r="A12" s="26" t="inlineStr">
        <is>
          <t>Mai</t>
        </is>
      </c>
      <c r="B12" s="35" t="inlineStr">
        <is>
          <t>Interne Audits Küche und Anlieferung, zur Betriebszeit</t>
        </is>
      </c>
      <c r="C12" s="27" t="inlineStr">
        <is>
          <t>Interner Auditor</t>
        </is>
      </c>
      <c r="D12" s="10" t="n"/>
      <c r="E12" s="10" t="n"/>
      <c r="F12" s="10" t="n"/>
      <c r="G12" s="29" t="n"/>
      <c r="H12" s="29" t="n"/>
      <c r="I12" s="10" t="n"/>
      <c r="J12" s="10" t="n"/>
    </row>
    <row r="13" ht="40" customHeight="1">
      <c r="A13" s="26" t="inlineStr">
        <is>
          <t>Juni</t>
        </is>
      </c>
      <c r="B13" s="35" t="inlineStr">
        <is>
          <t>Notfallübung oder Alarmierungstest; Nachtdurchgang</t>
        </is>
      </c>
      <c r="C13" s="27" t="inlineStr">
        <is>
          <t>Fachkraft, Empfang</t>
        </is>
      </c>
      <c r="D13" s="10" t="n"/>
      <c r="E13" s="10" t="n"/>
      <c r="F13" s="10" t="n"/>
      <c r="G13" s="29" t="n"/>
      <c r="H13" s="29" t="n"/>
      <c r="I13" s="10" t="n"/>
      <c r="J13" s="10" t="n"/>
    </row>
    <row r="14" ht="40" customHeight="1">
      <c r="A14" s="26" t="inlineStr">
        <is>
          <t>Juli</t>
        </is>
      </c>
      <c r="B14" s="35" t="inlineStr">
        <is>
          <t>Betrieb unter Last: Audits in der Hochsaison, unangekündigt</t>
        </is>
      </c>
      <c r="C14" s="27" t="inlineStr">
        <is>
          <t>Interner Auditor</t>
        </is>
      </c>
      <c r="D14" s="10" t="n"/>
      <c r="E14" s="10" t="n"/>
      <c r="F14" s="10" t="n"/>
      <c r="G14" s="29" t="n"/>
      <c r="H14" s="29" t="n"/>
      <c r="I14" s="10" t="n"/>
      <c r="J14" s="10" t="n"/>
    </row>
    <row r="15" ht="40" customHeight="1">
      <c r="A15" s="26" t="inlineStr">
        <is>
          <t>August</t>
        </is>
      </c>
      <c r="B15" s="35" t="inlineStr">
        <is>
          <t>Ruhephase im System; nur Auslöser</t>
        </is>
      </c>
      <c r="C15" s="27" t="inlineStr">
        <is>
          <t>—</t>
        </is>
      </c>
      <c r="D15" s="10" t="n"/>
      <c r="E15" s="10" t="n"/>
      <c r="F15" s="10" t="n"/>
      <c r="G15" s="29" t="n"/>
      <c r="H15" s="29" t="n"/>
      <c r="I15" s="10" t="n"/>
      <c r="J15" s="10" t="n"/>
    </row>
    <row r="16" ht="40" customHeight="1">
      <c r="A16" s="26" t="inlineStr">
        <is>
          <t>September</t>
        </is>
      </c>
      <c r="B16" s="35" t="inlineStr">
        <is>
          <t>Interne Audits Etage, Wäscherei, Bankett</t>
        </is>
      </c>
      <c r="C16" s="27" t="inlineStr">
        <is>
          <t>Interner Auditor</t>
        </is>
      </c>
      <c r="D16" s="10" t="n"/>
      <c r="E16" s="10" t="n"/>
      <c r="F16" s="10" t="n"/>
      <c r="G16" s="29" t="n"/>
      <c r="H16" s="29" t="n"/>
      <c r="I16" s="10" t="n"/>
      <c r="J16" s="10" t="n"/>
    </row>
    <row r="17" ht="40" customHeight="1">
      <c r="A17" s="26" t="inlineStr">
        <is>
          <t>Oktober</t>
        </is>
      </c>
      <c r="B17" s="35" t="inlineStr">
        <is>
          <t>Bewertung der Einhaltung, zweite Hälfte; Wirksamkeitsprüfungen</t>
        </is>
      </c>
      <c r="C17" s="27" t="inlineStr">
        <is>
          <t>Fachkraft</t>
        </is>
      </c>
      <c r="D17" s="10" t="n"/>
      <c r="E17" s="10" t="n"/>
      <c r="F17" s="10" t="n"/>
      <c r="G17" s="29" t="n"/>
      <c r="H17" s="29" t="n"/>
      <c r="I17" s="10" t="n"/>
      <c r="J17" s="10" t="n"/>
    </row>
    <row r="18" ht="40" customHeight="1">
      <c r="A18" s="26" t="inlineStr">
        <is>
          <t>November</t>
        </is>
      </c>
      <c r="B18" s="35" t="inlineStr">
        <is>
          <t>Managementbewertung mit allen Eingaben und Entscheidungen</t>
        </is>
      </c>
      <c r="C18" s="27" t="inlineStr">
        <is>
          <t>Direktion</t>
        </is>
      </c>
      <c r="D18" s="10" t="n"/>
      <c r="E18" s="10" t="n"/>
      <c r="F18" s="10" t="n"/>
      <c r="G18" s="29" t="n"/>
      <c r="H18" s="29" t="n"/>
      <c r="I18" s="10" t="n"/>
      <c r="J18" s="10" t="n"/>
    </row>
    <row r="19" ht="40" customHeight="1">
      <c r="A19" s="26" t="inlineStr">
        <is>
          <t>Dezember</t>
        </is>
      </c>
      <c r="B19" s="35" t="inlineStr">
        <is>
          <t>Auswertung des Jahres: Wiederholungsquote, Ausfalltage, Meldungen</t>
        </is>
      </c>
      <c r="C19" s="27" t="inlineStr">
        <is>
          <t>Interner Auditor</t>
        </is>
      </c>
      <c r="D19" s="10" t="n"/>
      <c r="E19" s="10" t="n"/>
      <c r="F19" s="10" t="n"/>
      <c r="G19" s="29" t="n"/>
      <c r="H19" s="29" t="n"/>
      <c r="I19" s="10" t="n"/>
      <c r="J19" s="10" t="n"/>
    </row>
    <row r="20" ht="40" customHeight="1">
      <c r="A20" s="26" t="inlineStr">
        <is>
          <t>Quartal 1</t>
        </is>
      </c>
      <c r="B20" s="35" t="inlineStr">
        <is>
          <t>Fester Punkt im ohnehin tagenden Gremium: offene Maßnahmen, Kennzahlen, Auditergebnisse (Taktgeber 3; zwölf Minuten im Jahr)</t>
        </is>
      </c>
      <c r="C20" s="27" t="inlineStr">
        <is>
          <t>Alle Beteiligten</t>
        </is>
      </c>
      <c r="D20" s="10" t="n"/>
      <c r="E20" s="10" t="n"/>
      <c r="F20" s="10" t="n"/>
      <c r="G20" s="29" t="n"/>
      <c r="H20" s="29" t="n"/>
      <c r="I20" s="10" t="n"/>
      <c r="J20" s="10" t="n"/>
    </row>
    <row r="21" ht="40" customHeight="1">
      <c r="A21" s="26" t="inlineStr">
        <is>
          <t>Quartal 2</t>
        </is>
      </c>
      <c r="B21" s="35" t="inlineStr">
        <is>
          <t>Fester Punkt im ohnehin tagenden Gremium: offene Maßnahmen, Kennzahlen, Auditergebnisse (Taktgeber 3; zwölf Minuten im Jahr)</t>
        </is>
      </c>
      <c r="C21" s="27" t="inlineStr">
        <is>
          <t>Alle Beteiligten</t>
        </is>
      </c>
      <c r="D21" s="10" t="n"/>
      <c r="E21" s="10" t="n"/>
      <c r="F21" s="10" t="n"/>
      <c r="G21" s="29" t="n"/>
      <c r="H21" s="29" t="n"/>
      <c r="I21" s="10" t="n"/>
      <c r="J21" s="10" t="n"/>
    </row>
    <row r="22" ht="40" customHeight="1">
      <c r="A22" s="26" t="inlineStr">
        <is>
          <t>Quartal 3</t>
        </is>
      </c>
      <c r="B22" s="35" t="inlineStr">
        <is>
          <t>Fester Punkt im ohnehin tagenden Gremium: offene Maßnahmen, Kennzahlen, Auditergebnisse (Taktgeber 3; zwölf Minuten im Jahr)</t>
        </is>
      </c>
      <c r="C22" s="27" t="inlineStr">
        <is>
          <t>Alle Beteiligten</t>
        </is>
      </c>
      <c r="D22" s="10" t="n"/>
      <c r="E22" s="10" t="n"/>
      <c r="F22" s="10" t="n"/>
      <c r="G22" s="29" t="n"/>
      <c r="H22" s="29" t="n"/>
      <c r="I22" s="10" t="n"/>
      <c r="J22" s="10" t="n"/>
    </row>
    <row r="23" ht="40" customHeight="1">
      <c r="A23" s="26" t="inlineStr">
        <is>
          <t>Quartal 4</t>
        </is>
      </c>
      <c r="B23" s="35" t="inlineStr">
        <is>
          <t>Fester Punkt im ohnehin tagenden Gremium: offene Maßnahmen, Kennzahlen, Auditergebnisse (Taktgeber 3; zwölf Minuten im Jahr)</t>
        </is>
      </c>
      <c r="C23" s="27" t="inlineStr">
        <is>
          <t>Alle Beteiligten</t>
        </is>
      </c>
      <c r="D23" s="10" t="n"/>
      <c r="E23" s="10" t="n"/>
      <c r="F23" s="10" t="n"/>
      <c r="G23" s="29" t="n"/>
      <c r="H23" s="29" t="n"/>
      <c r="I23" s="10" t="n"/>
      <c r="J23" s="10" t="n"/>
    </row>
    <row r="24" ht="40" customHeight="1">
      <c r="A24" s="10" t="n"/>
      <c r="B24" s="10" t="n"/>
      <c r="C24" s="10" t="n"/>
      <c r="D24" s="10" t="n"/>
      <c r="E24" s="10" t="n"/>
      <c r="F24" s="10" t="n"/>
      <c r="G24" s="29" t="n"/>
      <c r="H24" s="29" t="n"/>
      <c r="I24" s="10" t="n"/>
      <c r="J24" s="10" t="n"/>
    </row>
    <row r="25" ht="40" customHeight="1">
      <c r="A25" s="10" t="n"/>
      <c r="B25" s="10" t="n"/>
      <c r="C25" s="10" t="n"/>
      <c r="D25" s="10" t="n"/>
      <c r="E25" s="10" t="n"/>
      <c r="F25" s="10" t="n"/>
      <c r="G25" s="29" t="n"/>
      <c r="H25" s="29" t="n"/>
      <c r="I25" s="10" t="n"/>
      <c r="J25" s="10" t="n"/>
    </row>
    <row r="26" ht="40" customHeight="1">
      <c r="A26" s="10" t="n"/>
      <c r="B26" s="10" t="n"/>
      <c r="C26" s="10" t="n"/>
      <c r="D26" s="10" t="n"/>
      <c r="E26" s="10" t="n"/>
      <c r="F26" s="10" t="n"/>
      <c r="G26" s="29" t="n"/>
      <c r="H26" s="29" t="n"/>
      <c r="I26" s="10" t="n"/>
      <c r="J26" s="10" t="n"/>
    </row>
    <row r="27" ht="40" customHeight="1">
      <c r="A27" s="10" t="n"/>
      <c r="B27" s="10" t="n"/>
      <c r="C27" s="10" t="n"/>
      <c r="D27" s="10" t="n"/>
      <c r="E27" s="10" t="n"/>
      <c r="F27" s="10" t="n"/>
      <c r="G27" s="29" t="n"/>
      <c r="H27" s="29" t="n"/>
      <c r="I27" s="10" t="n"/>
      <c r="J27" s="10" t="n"/>
    </row>
    <row r="28" ht="40" customHeight="1">
      <c r="A28" s="10" t="n"/>
      <c r="B28" s="10" t="n"/>
      <c r="C28" s="10" t="n"/>
      <c r="D28" s="10" t="n"/>
      <c r="E28" s="10" t="n"/>
      <c r="F28" s="10" t="n"/>
      <c r="G28" s="29" t="n"/>
      <c r="H28" s="29" t="n"/>
      <c r="I28" s="10" t="n"/>
      <c r="J28" s="10" t="n"/>
    </row>
    <row r="29" ht="40" customHeight="1">
      <c r="A29" s="10" t="n"/>
      <c r="B29" s="10" t="n"/>
      <c r="C29" s="10" t="n"/>
      <c r="D29" s="10" t="n"/>
      <c r="E29" s="10" t="n"/>
      <c r="F29" s="10" t="n"/>
      <c r="G29" s="29" t="n"/>
      <c r="H29" s="29" t="n"/>
      <c r="I29" s="10" t="n"/>
      <c r="J29" s="10" t="n"/>
    </row>
    <row r="30" ht="40" customHeight="1">
      <c r="A30" s="10" t="n"/>
      <c r="B30" s="10" t="n"/>
      <c r="C30" s="10" t="n"/>
      <c r="D30" s="10" t="n"/>
      <c r="E30" s="10" t="n"/>
      <c r="F30" s="10" t="n"/>
      <c r="G30" s="29" t="n"/>
      <c r="H30" s="29" t="n"/>
      <c r="I30" s="10" t="n"/>
      <c r="J30" s="10" t="n"/>
    </row>
    <row r="31" ht="40" customHeight="1">
      <c r="A31" s="10" t="n"/>
      <c r="B31" s="10" t="n"/>
      <c r="C31" s="10" t="n"/>
      <c r="D31" s="10" t="n"/>
      <c r="E31" s="10" t="n"/>
      <c r="F31" s="10" t="n"/>
      <c r="G31" s="29" t="n"/>
      <c r="H31" s="29" t="n"/>
      <c r="I31" s="10" t="n"/>
      <c r="J31" s="10" t="n"/>
    </row>
    <row r="32" ht="40" customHeight="1">
      <c r="A32" s="10" t="n"/>
      <c r="B32" s="10" t="n"/>
      <c r="C32" s="10" t="n"/>
      <c r="D32" s="10" t="n"/>
      <c r="E32" s="10" t="n"/>
      <c r="F32" s="10" t="n"/>
      <c r="G32" s="29" t="n"/>
      <c r="H32" s="29" t="n"/>
      <c r="I32" s="10" t="n"/>
      <c r="J32" s="10" t="n"/>
    </row>
    <row r="33" ht="40" customHeight="1">
      <c r="A33" s="10" t="n"/>
      <c r="B33" s="10" t="n"/>
      <c r="C33" s="10" t="n"/>
      <c r="D33" s="10" t="n"/>
      <c r="E33" s="10" t="n"/>
      <c r="F33" s="10" t="n"/>
      <c r="G33" s="29" t="n"/>
      <c r="H33" s="29" t="n"/>
      <c r="I33" s="10" t="n"/>
      <c r="J33" s="10" t="n"/>
    </row>
    <row r="34" ht="40" customHeight="1">
      <c r="A34" s="10" t="n"/>
      <c r="B34" s="10" t="n"/>
      <c r="C34" s="10" t="n"/>
      <c r="D34" s="10" t="n"/>
      <c r="E34" s="10" t="n"/>
      <c r="F34" s="10" t="n"/>
      <c r="G34" s="29" t="n"/>
      <c r="H34" s="29" t="n"/>
      <c r="I34" s="10" t="n"/>
      <c r="J34" s="10" t="n"/>
    </row>
    <row r="35" ht="40" customHeight="1">
      <c r="A35" s="10" t="n"/>
      <c r="B35" s="10" t="n"/>
      <c r="C35" s="10" t="n"/>
      <c r="D35" s="10" t="n"/>
      <c r="E35" s="10" t="n"/>
      <c r="F35" s="10" t="n"/>
      <c r="G35" s="29" t="n"/>
      <c r="H35" s="29" t="n"/>
      <c r="I35" s="10" t="n"/>
      <c r="J35" s="10" t="n"/>
    </row>
  </sheetData>
  <mergeCells count="2">
    <mergeCell ref="B5:C5"/>
    <mergeCell ref="A4:J4"/>
  </mergeCells>
  <conditionalFormatting sqref="I8:I35">
    <cfRule type="expression" priority="1" dxfId="3">
      <formula>$I8="zweimal verschoben"</formula>
    </cfRule>
  </conditionalFormatting>
  <conditionalFormatting sqref="G8:G35">
    <cfRule type="expression" priority="2" dxfId="3">
      <formula>AND($G8&lt;&gt;"",$H8="",$G8&lt;Stichtag,$I8&lt;&gt;"erledigt")</formula>
    </cfRule>
  </conditionalFormatting>
  <dataValidations count="2">
    <dataValidation sqref="I8:I35" showDropDown="0" showInputMessage="0" showErrorMessage="1" allowBlank="1" errorTitle="Ungültiger Eintrag" error="Bitte einen Wert aus der Liste wählen (Blatt «Listen»)." type="list">
      <formula1>=Listen!$B$2:$B$5</formula1>
    </dataValidation>
    <dataValidation sqref="G8:H35"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4.xml><?xml version="1.0" encoding="utf-8"?>
<worksheet xmlns="http://schemas.openxmlformats.org/spreadsheetml/2006/main">
  <sheetPr>
    <tabColor rgb="008C5A2B"/>
    <outlinePr summaryBelow="1" summaryRight="1"/>
    <pageSetUpPr fitToPage="1"/>
  </sheetPr>
  <dimension ref="A1:I30"/>
  <sheetViews>
    <sheetView showGridLines="0" workbookViewId="0">
      <pane ySplit="8" topLeftCell="A9" activePane="bottomLeft" state="frozen"/>
      <selection pane="bottomLeft" activeCell="A1" sqref="A1"/>
    </sheetView>
  </sheetViews>
  <sheetFormatPr baseColWidth="8" defaultRowHeight="15"/>
  <cols>
    <col width="22" customWidth="1" min="1" max="1"/>
    <col width="44" customWidth="1" min="2" max="2"/>
    <col width="40" customWidth="1" min="3" max="3"/>
    <col width="20" customWidth="1" min="4" max="4"/>
    <col width="20" customWidth="1" min="5" max="5"/>
    <col width="13" customWidth="1" min="6" max="6"/>
    <col width="12" customWidth="1" min="7" max="7"/>
    <col width="18" customWidth="1" min="8" max="8"/>
    <col width="24" customWidth="1" min="9" max="9"/>
  </cols>
  <sheetData>
    <row r="1" ht="26" customHeight="1">
      <c r="A1" s="1" t="inlineStr">
        <is>
          <t>Saisonbetrieb: die drei natürlichen Zäsuren</t>
        </is>
      </c>
    </row>
    <row r="2">
      <c r="A2" s="2" t="inlineStr">
        <is>
          <t>Vorlage zu Abschnitt 4.11 des Bandes 3b (Vergleichsfall Saisonbetrieb) · statt eines gleichmäßigen Monatsrasters: vor der Öffnung, in der Saison, nach der Schließung</t>
        </is>
      </c>
    </row>
    <row r="3">
      <c r="A3" s="3" t="inlineStr">
        <is>
          <t>Das Steuer und die Lupe · Band 3b · buecher.effedore.com</t>
        </is>
      </c>
    </row>
    <row r="4" ht="44" customHeight="1">
      <c r="A4" s="33" t="inlineStr">
        <is>
          <t>Ein Haus, das nur einen Teil des Jahres geöffnet ist, kann keinen gleichmäßigen Jahreskalender führen und braucht auch keinen. Die Besonderheit: Das Personal wechselt fast vollständig. Die Systemkenntnis darf deshalb nicht bei den Saisonkräften liegen, sondern bei der ganzjährigen Stammbesetzung — und die Übergabe an die nächste Saison ist Teil des Kalenders. Für Anträge und Audits gilt: Beschäftigtenzahl immer mit der Saisonspitze angeben (4.10).</t>
        </is>
      </c>
    </row>
    <row r="5">
      <c r="B5" s="18" t="inlineStr">
        <is>
          <t>Öffnung der Saison am:</t>
        </is>
      </c>
      <c r="C5" s="19" t="n"/>
      <c r="D5" s="18" t="inlineStr">
        <is>
          <t>Tage bis zur Öffnung / Stand:</t>
        </is>
      </c>
      <c r="E5" s="36">
        <f>IF(C5="","",IF(C5&gt;=Stichtag,(C5-Stichtag)&amp;" Tg.","Saison läuft / begonnen"))</f>
        <v/>
      </c>
    </row>
    <row r="6">
      <c r="B6" s="18" t="inlineStr">
        <is>
          <t>Schließung am:</t>
        </is>
      </c>
      <c r="C6" s="19" t="n"/>
      <c r="D6" s="18" t="inlineStr">
        <is>
          <t>Tage bis zur Schließung / Stand:</t>
        </is>
      </c>
      <c r="E6" s="36">
        <f>IF(C6="","",IF(C6&gt;=Stichtag,(C6-Stichtag)&amp;" Tg.","geschlossen"))</f>
        <v/>
      </c>
    </row>
    <row r="8" ht="34" customHeight="1">
      <c r="A8" s="12" t="inlineStr">
        <is>
          <t>Zäsur</t>
        </is>
      </c>
      <c r="B8" s="12" t="inlineStr">
        <is>
          <t>Tätigkeit laut Band</t>
        </is>
      </c>
      <c r="C8" s="12" t="inlineStr">
        <is>
          <t>Hinweis des Bandes</t>
        </is>
      </c>
      <c r="D8" s="12" t="inlineStr">
        <is>
          <t>Name (verantwortlich)</t>
        </is>
      </c>
      <c r="E8" s="12" t="inlineStr">
        <is>
          <t>Vertretung (Name)</t>
        </is>
      </c>
      <c r="F8" s="12" t="inlineStr">
        <is>
          <t>Geplanter Termin</t>
        </is>
      </c>
      <c r="G8" s="12" t="inlineStr">
        <is>
          <t>Erledigt am</t>
        </is>
      </c>
      <c r="H8" s="12" t="inlineStr">
        <is>
          <t>Stand</t>
        </is>
      </c>
      <c r="I8" s="12" t="inlineStr">
        <is>
          <t>Bemerkung</t>
        </is>
      </c>
    </row>
    <row r="9" ht="32" customHeight="1">
      <c r="A9" s="26" t="inlineStr">
        <is>
          <t>1  Vor der Öffnung</t>
        </is>
      </c>
      <c r="B9" s="10" t="inlineStr">
        <is>
          <t>Anlaufaudit</t>
        </is>
      </c>
      <c r="C9" s="27" t="inlineStr"/>
      <c r="D9" s="10" t="n"/>
      <c r="E9" s="10" t="n"/>
      <c r="F9" s="29" t="n"/>
      <c r="G9" s="29" t="n"/>
      <c r="H9" s="30">
        <f>IF(G9&lt;&gt;"","erledigt",IF(F9="","",IF(F9&lt;Stichtag,"überfällig seit "&amp;(Stichtag-F9)&amp;" Tg.","in "&amp;(F9-Stichtag)&amp;" Tg.")))</f>
        <v/>
      </c>
      <c r="I9" s="10" t="n"/>
    </row>
    <row r="10" ht="32" customHeight="1">
      <c r="A10" s="26" t="inlineStr">
        <is>
          <t>1  Vor der Öffnung</t>
        </is>
      </c>
      <c r="B10" s="10" t="inlineStr">
        <is>
          <t>Unterweisung der Neuen</t>
        </is>
      </c>
      <c r="C10" s="27" t="inlineStr"/>
      <c r="D10" s="10" t="n"/>
      <c r="E10" s="10" t="n"/>
      <c r="F10" s="29" t="n"/>
      <c r="G10" s="29" t="n"/>
      <c r="H10" s="30">
        <f>IF(G10&lt;&gt;"","erledigt",IF(F10="","",IF(F10&lt;Stichtag,"überfällig seit "&amp;(Stichtag-F10)&amp;" Tg.","in "&amp;(F10-Stichtag)&amp;" Tg.")))</f>
        <v/>
      </c>
      <c r="I10" s="10" t="n"/>
    </row>
    <row r="11" ht="32" customHeight="1">
      <c r="A11" s="26" t="inlineStr">
        <is>
          <t>1  Vor der Öffnung</t>
        </is>
      </c>
      <c r="B11" s="10" t="inlineStr">
        <is>
          <t>Wiederinbetriebnahme</t>
        </is>
      </c>
      <c r="C11" s="27" t="inlineStr"/>
      <c r="D11" s="10" t="n"/>
      <c r="E11" s="10" t="n"/>
      <c r="F11" s="29" t="n"/>
      <c r="G11" s="29" t="n"/>
      <c r="H11" s="30">
        <f>IF(G11&lt;&gt;"","erledigt",IF(F11="","",IF(F11&lt;Stichtag,"überfällig seit "&amp;(Stichtag-F11)&amp;" Tg.","in "&amp;(F11-Stichtag)&amp;" Tg.")))</f>
        <v/>
      </c>
      <c r="I11" s="10" t="n"/>
    </row>
    <row r="12" ht="32" customHeight="1">
      <c r="A12" s="26" t="inlineStr">
        <is>
          <t>1  Vor der Öffnung</t>
        </is>
      </c>
      <c r="B12" s="10" t="inlineStr">
        <is>
          <t>Prüfnachweise</t>
        </is>
      </c>
      <c r="C12" s="27" t="inlineStr"/>
      <c r="D12" s="10" t="n"/>
      <c r="E12" s="10" t="n"/>
      <c r="F12" s="29" t="n"/>
      <c r="G12" s="29" t="n"/>
      <c r="H12" s="30">
        <f>IF(G12&lt;&gt;"","erledigt",IF(F12="","",IF(F12&lt;Stichtag,"überfällig seit "&amp;(Stichtag-F12)&amp;" Tg.","in "&amp;(F12-Stichtag)&amp;" Tg.")))</f>
        <v/>
      </c>
      <c r="I12" s="10" t="n"/>
    </row>
    <row r="13" ht="32" customHeight="1">
      <c r="A13" s="26" t="inlineStr">
        <is>
          <t>1  Vor der Öffnung</t>
        </is>
      </c>
      <c r="B13" s="10" t="inlineStr">
        <is>
          <t>Notfallorganisation</t>
        </is>
      </c>
      <c r="C13" s="27" t="inlineStr"/>
      <c r="D13" s="10" t="n"/>
      <c r="E13" s="10" t="n"/>
      <c r="F13" s="29" t="n"/>
      <c r="G13" s="29" t="n"/>
      <c r="H13" s="30">
        <f>IF(G13&lt;&gt;"","erledigt",IF(F13="","",IF(F13&lt;Stichtag,"überfällig seit "&amp;(Stichtag-F13)&amp;" Tg.","in "&amp;(F13-Stichtag)&amp;" Tg.")))</f>
        <v/>
      </c>
      <c r="I13" s="10" t="n"/>
    </row>
    <row r="14" ht="32" customHeight="1">
      <c r="A14" s="26" t="inlineStr">
        <is>
          <t>2  In der Saison</t>
        </is>
      </c>
      <c r="B14" s="10" t="inlineStr">
        <is>
          <t>Audit unter Last, unangekündigt (1)</t>
        </is>
      </c>
      <c r="C14" s="27" t="inlineStr">
        <is>
          <t>Mindestens zwei unangekündigte Audits unter Last.</t>
        </is>
      </c>
      <c r="D14" s="10" t="n"/>
      <c r="E14" s="10" t="n"/>
      <c r="F14" s="29" t="n"/>
      <c r="G14" s="29" t="n"/>
      <c r="H14" s="30">
        <f>IF(G14&lt;&gt;"","erledigt",IF(F14="","",IF(F14&lt;Stichtag,"überfällig seit "&amp;(Stichtag-F14)&amp;" Tg.","in "&amp;(F14-Stichtag)&amp;" Tg.")))</f>
        <v/>
      </c>
      <c r="I14" s="10" t="n"/>
    </row>
    <row r="15" ht="32" customHeight="1">
      <c r="A15" s="26" t="inlineStr">
        <is>
          <t>2  In der Saison</t>
        </is>
      </c>
      <c r="B15" s="10" t="inlineStr">
        <is>
          <t>Audit unter Last, unangekündigt (2)</t>
        </is>
      </c>
      <c r="C15" s="27" t="inlineStr">
        <is>
          <t>Mindestens zwei unangekündigte Audits unter Last.</t>
        </is>
      </c>
      <c r="D15" s="10" t="n"/>
      <c r="E15" s="10" t="n"/>
      <c r="F15" s="29" t="n"/>
      <c r="G15" s="29" t="n"/>
      <c r="H15" s="30">
        <f>IF(G15&lt;&gt;"","erledigt",IF(F15="","",IF(F15&lt;Stichtag,"überfällig seit "&amp;(Stichtag-F15)&amp;" Tg.","in "&amp;(F15-Stichtag)&amp;" Tg.")))</f>
        <v/>
      </c>
      <c r="I15" s="10" t="n"/>
    </row>
    <row r="16" ht="32" customHeight="1">
      <c r="A16" s="26" t="inlineStr">
        <is>
          <t>2  In der Saison</t>
        </is>
      </c>
      <c r="B16" s="10" t="inlineStr">
        <is>
          <t>Bewertung der Einhaltung</t>
        </is>
      </c>
      <c r="C16" s="27" t="inlineStr"/>
      <c r="D16" s="10" t="n"/>
      <c r="E16" s="10" t="n"/>
      <c r="F16" s="29" t="n"/>
      <c r="G16" s="29" t="n"/>
      <c r="H16" s="30">
        <f>IF(G16&lt;&gt;"","erledigt",IF(F16="","",IF(F16&lt;Stichtag,"überfällig seit "&amp;(Stichtag-F16)&amp;" Tg.","in "&amp;(F16-Stichtag)&amp;" Tg.")))</f>
        <v/>
      </c>
      <c r="I16" s="10" t="n"/>
    </row>
    <row r="17" ht="32" customHeight="1">
      <c r="A17" s="26" t="inlineStr">
        <is>
          <t>2  In der Saison</t>
        </is>
      </c>
      <c r="B17" s="10" t="inlineStr">
        <is>
          <t>Laufende Bearbeitung der Meldungen</t>
        </is>
      </c>
      <c r="C17" s="27" t="inlineStr">
        <is>
          <t>Rückmeldung an die Meldenden; der sichtbare Vorgang trägt die Meldekultur.</t>
        </is>
      </c>
      <c r="D17" s="10" t="n"/>
      <c r="E17" s="10" t="n"/>
      <c r="F17" s="29" t="n"/>
      <c r="G17" s="29" t="n"/>
      <c r="H17" s="30">
        <f>IF(G17&lt;&gt;"","erledigt",IF(F17="","",IF(F17&lt;Stichtag,"überfällig seit "&amp;(Stichtag-F17)&amp;" Tg.","in "&amp;(F17-Stichtag)&amp;" Tg.")))</f>
        <v/>
      </c>
      <c r="I17" s="10" t="n"/>
    </row>
    <row r="18" ht="32" customHeight="1">
      <c r="A18" s="26" t="inlineStr">
        <is>
          <t>3  Nach der Schließung</t>
        </is>
      </c>
      <c r="B18" s="10" t="inlineStr">
        <is>
          <t>Auswertung</t>
        </is>
      </c>
      <c r="C18" s="27" t="inlineStr"/>
      <c r="D18" s="10" t="n"/>
      <c r="E18" s="10" t="n"/>
      <c r="F18" s="29" t="n"/>
      <c r="G18" s="29" t="n"/>
      <c r="H18" s="30">
        <f>IF(G18&lt;&gt;"","erledigt",IF(F18="","",IF(F18&lt;Stichtag,"überfällig seit "&amp;(Stichtag-F18)&amp;" Tg.","in "&amp;(F18-Stichtag)&amp;" Tg.")))</f>
        <v/>
      </c>
      <c r="I18" s="10" t="n"/>
    </row>
    <row r="19" ht="32" customHeight="1">
      <c r="A19" s="26" t="inlineStr">
        <is>
          <t>3  Nach der Schließung</t>
        </is>
      </c>
      <c r="B19" s="10" t="inlineStr">
        <is>
          <t>Managementbewertung</t>
        </is>
      </c>
      <c r="C19" s="27" t="inlineStr"/>
      <c r="D19" s="10" t="n"/>
      <c r="E19" s="10" t="n"/>
      <c r="F19" s="29" t="n"/>
      <c r="G19" s="29" t="n"/>
      <c r="H19" s="30">
        <f>IF(G19&lt;&gt;"","erledigt",IF(F19="","",IF(F19&lt;Stichtag,"überfällig seit "&amp;(Stichtag-F19)&amp;" Tg.","in "&amp;(F19-Stichtag)&amp;" Tg.")))</f>
        <v/>
      </c>
      <c r="I19" s="10" t="n"/>
    </row>
    <row r="20" ht="32" customHeight="1">
      <c r="A20" s="26" t="inlineStr">
        <is>
          <t>3  Nach der Schließung</t>
        </is>
      </c>
      <c r="B20" s="10" t="inlineStr">
        <is>
          <t>Planung der nächsten Saison</t>
        </is>
      </c>
      <c r="C20" s="27" t="inlineStr"/>
      <c r="D20" s="10" t="n"/>
      <c r="E20" s="10" t="n"/>
      <c r="F20" s="29" t="n"/>
      <c r="G20" s="29" t="n"/>
      <c r="H20" s="30">
        <f>IF(G20&lt;&gt;"","erledigt",IF(F20="","",IF(F20&lt;Stichtag,"überfällig seit "&amp;(Stichtag-F20)&amp;" Tg.","in "&amp;(F20-Stichtag)&amp;" Tg.")))</f>
        <v/>
      </c>
      <c r="I20" s="10" t="n"/>
    </row>
    <row r="21" ht="32" customHeight="1">
      <c r="A21" s="26" t="inlineStr">
        <is>
          <t>3  Nach der Schließung</t>
        </is>
      </c>
      <c r="B21" s="10" t="inlineStr">
        <is>
          <t>Wirksamkeitsprüfung all dessen, was während der Saison beschlossen wurde</t>
        </is>
      </c>
      <c r="C21" s="27" t="inlineStr"/>
      <c r="D21" s="10" t="n"/>
      <c r="E21" s="10" t="n"/>
      <c r="F21" s="29" t="n"/>
      <c r="G21" s="29" t="n"/>
      <c r="H21" s="30">
        <f>IF(G21&lt;&gt;"","erledigt",IF(F21="","",IF(F21&lt;Stichtag,"überfällig seit "&amp;(Stichtag-F21)&amp;" Tg.","in "&amp;(F21-Stichtag)&amp;" Tg.")))</f>
        <v/>
      </c>
      <c r="I21" s="10" t="n"/>
    </row>
    <row r="22" ht="32" customHeight="1">
      <c r="A22" s="26" t="inlineStr">
        <is>
          <t>3  Nach der Schließung</t>
        </is>
      </c>
      <c r="B22" s="10" t="inlineStr">
        <is>
          <t>Übergabe an die nächste Saison: Systemkenntnis bei der Stammbesetzung sichern</t>
        </is>
      </c>
      <c r="C22" s="27" t="inlineStr">
        <is>
          <t>Die Systemkenntnis darf nicht in den Köpfen der Saisonkräfte liegen.</t>
        </is>
      </c>
      <c r="D22" s="10" t="n"/>
      <c r="E22" s="10" t="n"/>
      <c r="F22" s="29" t="n"/>
      <c r="G22" s="29" t="n"/>
      <c r="H22" s="30">
        <f>IF(G22&lt;&gt;"","erledigt",IF(F22="","",IF(F22&lt;Stichtag,"überfällig seit "&amp;(Stichtag-F22)&amp;" Tg.","in "&amp;(F22-Stichtag)&amp;" Tg.")))</f>
        <v/>
      </c>
      <c r="I22" s="10" t="n"/>
    </row>
    <row r="23" ht="32" customHeight="1">
      <c r="A23" s="10" t="n"/>
      <c r="B23" s="10" t="n"/>
      <c r="C23" s="10" t="n"/>
      <c r="D23" s="10" t="n"/>
      <c r="E23" s="10" t="n"/>
      <c r="F23" s="29" t="n"/>
      <c r="G23" s="29" t="n"/>
      <c r="H23" s="30">
        <f>IF(G23&lt;&gt;"","erledigt",IF(F23="","",IF(F23&lt;Stichtag,"überfällig seit "&amp;(Stichtag-F23)&amp;" Tg.","in "&amp;(F23-Stichtag)&amp;" Tg.")))</f>
        <v/>
      </c>
      <c r="I23" s="10" t="n"/>
    </row>
    <row r="24" ht="32" customHeight="1">
      <c r="A24" s="10" t="n"/>
      <c r="B24" s="10" t="n"/>
      <c r="C24" s="10" t="n"/>
      <c r="D24" s="10" t="n"/>
      <c r="E24" s="10" t="n"/>
      <c r="F24" s="29" t="n"/>
      <c r="G24" s="29" t="n"/>
      <c r="H24" s="30">
        <f>IF(G24&lt;&gt;"","erledigt",IF(F24="","",IF(F24&lt;Stichtag,"überfällig seit "&amp;(Stichtag-F24)&amp;" Tg.","in "&amp;(F24-Stichtag)&amp;" Tg.")))</f>
        <v/>
      </c>
      <c r="I24" s="10" t="n"/>
    </row>
    <row r="25" ht="32" customHeight="1">
      <c r="A25" s="10" t="n"/>
      <c r="B25" s="10" t="n"/>
      <c r="C25" s="10" t="n"/>
      <c r="D25" s="10" t="n"/>
      <c r="E25" s="10" t="n"/>
      <c r="F25" s="29" t="n"/>
      <c r="G25" s="29" t="n"/>
      <c r="H25" s="30">
        <f>IF(G25&lt;&gt;"","erledigt",IF(F25="","",IF(F25&lt;Stichtag,"überfällig seit "&amp;(Stichtag-F25)&amp;" Tg.","in "&amp;(F25-Stichtag)&amp;" Tg.")))</f>
        <v/>
      </c>
      <c r="I25" s="10" t="n"/>
    </row>
    <row r="26" ht="32" customHeight="1">
      <c r="A26" s="10" t="n"/>
      <c r="B26" s="10" t="n"/>
      <c r="C26" s="10" t="n"/>
      <c r="D26" s="10" t="n"/>
      <c r="E26" s="10" t="n"/>
      <c r="F26" s="29" t="n"/>
      <c r="G26" s="29" t="n"/>
      <c r="H26" s="30">
        <f>IF(G26&lt;&gt;"","erledigt",IF(F26="","",IF(F26&lt;Stichtag,"überfällig seit "&amp;(Stichtag-F26)&amp;" Tg.","in "&amp;(F26-Stichtag)&amp;" Tg.")))</f>
        <v/>
      </c>
      <c r="I26" s="10" t="n"/>
    </row>
    <row r="27" ht="32" customHeight="1">
      <c r="A27" s="10" t="n"/>
      <c r="B27" s="10" t="n"/>
      <c r="C27" s="10" t="n"/>
      <c r="D27" s="10" t="n"/>
      <c r="E27" s="10" t="n"/>
      <c r="F27" s="29" t="n"/>
      <c r="G27" s="29" t="n"/>
      <c r="H27" s="30">
        <f>IF(G27&lt;&gt;"","erledigt",IF(F27="","",IF(F27&lt;Stichtag,"überfällig seit "&amp;(Stichtag-F27)&amp;" Tg.","in "&amp;(F27-Stichtag)&amp;" Tg.")))</f>
        <v/>
      </c>
      <c r="I27" s="10" t="n"/>
    </row>
    <row r="28" ht="32" customHeight="1">
      <c r="A28" s="10" t="n"/>
      <c r="B28" s="10" t="n"/>
      <c r="C28" s="10" t="n"/>
      <c r="D28" s="10" t="n"/>
      <c r="E28" s="10" t="n"/>
      <c r="F28" s="29" t="n"/>
      <c r="G28" s="29" t="n"/>
      <c r="H28" s="30">
        <f>IF(G28&lt;&gt;"","erledigt",IF(F28="","",IF(F28&lt;Stichtag,"überfällig seit "&amp;(Stichtag-F28)&amp;" Tg.","in "&amp;(F28-Stichtag)&amp;" Tg.")))</f>
        <v/>
      </c>
      <c r="I28" s="10" t="n"/>
    </row>
    <row r="29" ht="32" customHeight="1">
      <c r="A29" s="10" t="n"/>
      <c r="B29" s="10" t="n"/>
      <c r="C29" s="10" t="n"/>
      <c r="D29" s="10" t="n"/>
      <c r="E29" s="10" t="n"/>
      <c r="F29" s="29" t="n"/>
      <c r="G29" s="29" t="n"/>
      <c r="H29" s="30">
        <f>IF(G29&lt;&gt;"","erledigt",IF(F29="","",IF(F29&lt;Stichtag,"überfällig seit "&amp;(Stichtag-F29)&amp;" Tg.","in "&amp;(F29-Stichtag)&amp;" Tg.")))</f>
        <v/>
      </c>
      <c r="I29" s="10" t="n"/>
    </row>
    <row r="30" ht="32" customHeight="1">
      <c r="A30" s="10" t="n"/>
      <c r="B30" s="10" t="n"/>
      <c r="C30" s="10" t="n"/>
      <c r="D30" s="10" t="n"/>
      <c r="E30" s="10" t="n"/>
      <c r="F30" s="29" t="n"/>
      <c r="G30" s="29" t="n"/>
      <c r="H30" s="30">
        <f>IF(G30&lt;&gt;"","erledigt",IF(F30="","",IF(F30&lt;Stichtag,"überfällig seit "&amp;(Stichtag-F30)&amp;" Tg.","in "&amp;(F30-Stichtag)&amp;" Tg.")))</f>
        <v/>
      </c>
      <c r="I30" s="10" t="n"/>
    </row>
  </sheetData>
  <mergeCells count="1">
    <mergeCell ref="A4:I4"/>
  </mergeCells>
  <conditionalFormatting sqref="H9:H30">
    <cfRule type="expression" priority="1" dxfId="0">
      <formula>LEFT($H9,9)="überfälli"</formula>
    </cfRule>
  </conditionalFormatting>
  <dataValidations count="2">
    <dataValidation sqref="C5:C6" showDropDown="0" showInputMessage="0" showErrorMessage="1" allowBlank="1" errorTitle="Datum erwartet" error="Bitte ein Datum im Format TT.MM.JJJJ eingeben." type="date" errorStyle="warning" operator="greaterThan">
      <formula1>36526</formula1>
    </dataValidation>
    <dataValidation sqref="F9:G30"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5.xml><?xml version="1.0" encoding="utf-8"?>
<worksheet xmlns="http://schemas.openxmlformats.org/spreadsheetml/2006/main">
  <sheetPr>
    <tabColor rgb="008C5A2B"/>
    <outlinePr summaryBelow="1" summaryRight="1"/>
    <pageSetUpPr fitToPage="1"/>
  </sheetPr>
  <dimension ref="A1:I52"/>
  <sheetViews>
    <sheetView showGridLines="0" workbookViewId="0">
      <selection activeCell="A1" sqref="A1"/>
    </sheetView>
  </sheetViews>
  <sheetFormatPr baseColWidth="8" defaultRowHeight="15"/>
  <cols>
    <col width="44" customWidth="1" min="1" max="1"/>
    <col width="52" customWidth="1" min="2" max="2"/>
    <col width="22" customWidth="1" min="3" max="3"/>
    <col width="22" customWidth="1" min="4" max="4"/>
    <col width="34" customWidth="1" min="5" max="5"/>
    <col width="18" customWidth="1" min="6" max="6"/>
    <col width="22" customWidth="1" min="7" max="7"/>
    <col width="28" customWidth="1" min="8" max="8"/>
    <col width="18" customWidth="1" min="9" max="9"/>
  </cols>
  <sheetData>
    <row r="1" ht="26" customHeight="1">
      <c r="A1" s="1" t="inlineStr">
        <is>
          <t>Meldungen an die Zertifizierungsstelle und Änderungsprotokoll</t>
        </is>
      </c>
    </row>
    <row r="2">
      <c r="A2" s="2" t="inlineStr">
        <is>
          <t>Vorlage zu den Abschnitten 4.11 und 4.12 des Bandes 3b · Die Meldeliste liegt bei der Direktion, weil die meisten Änderungen dort entschieden werden</t>
        </is>
      </c>
    </row>
    <row r="3">
      <c r="A3" s="3" t="inlineStr">
        <is>
          <t>Das Steuer und die Lupe · Band 3b · buecher.effedore.com</t>
        </is>
      </c>
    </row>
    <row r="4" ht="32" customHeight="1">
      <c r="A4" s="33" t="inlineStr">
        <is>
          <t>Teil 1 — Meldeliste (eine halbe Seite): Welche Änderungen sind der Stelle zu melden, und wer meldet? Spalten A und B stammen aus dem Band. Teil 2 — Änderungsprotokoll des Zyklus: jede wesentliche Änderung mit Datum und dem, was im System daraufhin geschah; zugleich Nachweis der Meldepflicht.</t>
        </is>
      </c>
    </row>
    <row r="6">
      <c r="A6" s="37" t="inlineStr">
        <is>
          <t>Teil 1 · Meldeliste</t>
        </is>
      </c>
    </row>
    <row r="7" ht="26" customHeight="1">
      <c r="A7" s="12" t="inlineStr">
        <is>
          <t>Änderung (Band)</t>
        </is>
      </c>
      <c r="B7" s="12" t="inlineStr">
        <is>
          <t>Warum sie die Stelle betrifft (Band)</t>
        </is>
      </c>
      <c r="C7" s="12" t="inlineStr">
        <is>
          <t>Wer meldet (Name)</t>
        </is>
      </c>
      <c r="D7" s="12" t="inlineStr">
        <is>
          <t>Vertretung (Name)</t>
        </is>
      </c>
    </row>
    <row r="8" ht="32" customHeight="1">
      <c r="A8" s="38" t="inlineStr">
        <is>
          <t>Neuer Standort oder Nebengebäude</t>
        </is>
      </c>
      <c r="B8" s="39" t="inlineStr">
        <is>
          <t>Verändert Geltungsbereich und Auditdauer</t>
        </is>
      </c>
      <c r="C8" s="21" t="n"/>
      <c r="D8" s="21" t="n"/>
    </row>
    <row r="9" ht="32" customHeight="1">
      <c r="A9" s="38" t="inlineStr">
        <is>
          <t>Anbau: Wellness, Restaurant, Tagungsbereich</t>
        </is>
      </c>
      <c r="B9" s="39" t="inlineStr">
        <is>
          <t>Neue Prozesse, neue Gefährdungen, gegebenenfalls neuer Umfang</t>
        </is>
      </c>
      <c r="C9" s="21" t="n"/>
      <c r="D9" s="21" t="n"/>
    </row>
    <row r="10" ht="32" customHeight="1">
      <c r="A10" s="38" t="inlineStr">
        <is>
          <t>Auslagerung eines Prozesses oder Rückholung</t>
        </is>
      </c>
      <c r="B10" s="39" t="inlineStr">
        <is>
          <t>Verändert die Steuerung und den Prüfumfang</t>
        </is>
      </c>
      <c r="C10" s="21" t="n"/>
      <c r="D10" s="21" t="n"/>
    </row>
    <row r="11" ht="32" customHeight="1">
      <c r="A11" s="38" t="inlineStr">
        <is>
          <t>Wechsel der Eigentümerschaft oder der Rechtsform</t>
        </is>
      </c>
      <c r="B11" s="39" t="inlineStr">
        <is>
          <t>Ausdrücklich meldepflichtig</t>
        </is>
      </c>
      <c r="C11" s="21" t="n"/>
      <c r="D11" s="21" t="n"/>
    </row>
    <row r="12" ht="32" customHeight="1">
      <c r="A12" s="38" t="inlineStr">
        <is>
          <t>Wechsel der Direktion oder der Sicherheitsfachkraft</t>
        </is>
      </c>
      <c r="B12" s="39" t="inlineStr">
        <is>
          <t>Betrifft Führung und Zuständigkeiten</t>
        </is>
      </c>
      <c r="C12" s="21" t="n"/>
      <c r="D12" s="21" t="n"/>
    </row>
    <row r="13" ht="32" customHeight="1">
      <c r="A13" s="38" t="inlineStr">
        <is>
          <t>Erhebliche Änderung der Beschäftigtenzahl</t>
        </is>
      </c>
      <c r="B13" s="39" t="inlineStr">
        <is>
          <t>Bestimmt die Audittage</t>
        </is>
      </c>
      <c r="C13" s="21" t="n"/>
      <c r="D13" s="21" t="n"/>
    </row>
    <row r="14" ht="32" customHeight="1">
      <c r="A14" s="38" t="inlineStr">
        <is>
          <t>Längere Schließung oder Saisonwechsel</t>
        </is>
      </c>
      <c r="B14" s="39" t="inlineStr">
        <is>
          <t>Betrifft Planbarkeit und Umfang des nächsten Audits</t>
        </is>
      </c>
      <c r="C14" s="21" t="n"/>
      <c r="D14" s="21" t="n"/>
    </row>
    <row r="15" ht="44" customHeight="1">
      <c r="A15" s="38" t="inlineStr">
        <is>
          <t>Schwerer Unfall oder behördliche Maßnahme</t>
        </is>
      </c>
      <c r="B15" s="39" t="inlineStr">
        <is>
          <t>Kann ein zusätzliches Audit auslösen — nicht als Strafe, die Stelle muss prüfen, ob das System noch trägt</t>
        </is>
      </c>
      <c r="C15" s="21" t="n"/>
      <c r="D15" s="21" t="n"/>
    </row>
    <row r="16" ht="44" customHeight="1">
      <c r="A16" s="38" t="inlineStr">
        <is>
          <t>Schwerer Vorfall oder Regelverstoß mit Beteiligung der Aufsichtsbehörde</t>
        </is>
      </c>
      <c r="B16" s="39" t="inlineStr">
        <is>
          <t>Ohne Verzögerung der Stelle mitteilen; die vertragliche Meldepflicht nach dem Regelwerk der Stelle ist zu beachten</t>
        </is>
      </c>
      <c r="C16" s="21" t="n"/>
      <c r="D16" s="21" t="n"/>
    </row>
    <row r="17" ht="44" customHeight="1">
      <c r="A17" s="38" t="inlineStr">
        <is>
          <t>Sonstige wesentliche Änderung (Managementsystem, Prozesse, Kontaktadresse)</t>
        </is>
      </c>
      <c r="B17" s="39" t="inlineStr">
        <is>
          <t>Der zertifizierte Kunde muss die Stelle unverzüglich über wesentliche Änderungen informieren, die seine Fähigkeit betreffen, die Anforderungen zu erfüllen</t>
        </is>
      </c>
      <c r="C17" s="21" t="n"/>
      <c r="D17" s="21" t="n"/>
    </row>
    <row r="19">
      <c r="A19" s="34" t="inlineStr">
        <is>
          <t>Ansprechpartner bei der Stelle (Name, Telefon):</t>
        </is>
      </c>
      <c r="B19" s="21" t="n"/>
      <c r="C19" s="22" t="n"/>
      <c r="D19" s="13" t="n"/>
    </row>
    <row r="21">
      <c r="A21" s="37" t="inlineStr">
        <is>
          <t>Teil 2 · Änderungsprotokoll des Zyklus</t>
        </is>
      </c>
    </row>
    <row r="22" ht="62" customHeight="1">
      <c r="A22" s="12" t="inlineStr">
        <is>
          <t>Änderung (was, wo)</t>
        </is>
      </c>
      <c r="B22" s="12" t="inlineStr">
        <is>
          <t>Art der Änderung (Band)</t>
        </is>
      </c>
      <c r="C22" s="12" t="inlineStr">
        <is>
          <t>Datum der Änderung</t>
        </is>
      </c>
      <c r="D22" s="12" t="inlineStr">
        <is>
          <t>Der Stelle gemeldet am</t>
        </is>
      </c>
      <c r="E22" s="12" t="inlineStr">
        <is>
          <t>Was im System daraufhin geschah (Beurteilung, Geltungsbereich, Unterweisung …)</t>
        </is>
      </c>
      <c r="F22" s="12" t="inlineStr">
        <is>
          <t>Gemeldet durch (Name)</t>
        </is>
      </c>
      <c r="G22" s="12" t="inlineStr">
        <is>
          <t>Antwort / Folge der Stelle (z. B. Auditdauer)</t>
        </is>
      </c>
      <c r="H22" s="12" t="inlineStr">
        <is>
          <t>Stand</t>
        </is>
      </c>
      <c r="I22" s="12" t="inlineStr">
        <is>
          <t>Bemerkung</t>
        </is>
      </c>
    </row>
    <row r="23" ht="32" customHeight="1">
      <c r="A23" s="10" t="n"/>
      <c r="B23" s="10" t="n"/>
      <c r="C23" s="29" t="n"/>
      <c r="D23" s="29" t="n"/>
      <c r="E23" s="10" t="n"/>
      <c r="F23" s="10" t="n"/>
      <c r="G23" s="10" t="n"/>
      <c r="H23" s="30">
        <f>IF(A23="","",IF(D23&lt;&gt;"","gemeldet","Meldung offen — prüfen"))</f>
        <v/>
      </c>
      <c r="I23" s="10" t="n"/>
    </row>
    <row r="24" ht="32" customHeight="1">
      <c r="A24" s="10" t="n"/>
      <c r="B24" s="10" t="n"/>
      <c r="C24" s="29" t="n"/>
      <c r="D24" s="29" t="n"/>
      <c r="E24" s="10" t="n"/>
      <c r="F24" s="10" t="n"/>
      <c r="G24" s="10" t="n"/>
      <c r="H24" s="30">
        <f>IF(A24="","",IF(D24&lt;&gt;"","gemeldet","Meldung offen — prüfen"))</f>
        <v/>
      </c>
      <c r="I24" s="10" t="n"/>
    </row>
    <row r="25" ht="32" customHeight="1">
      <c r="A25" s="10" t="n"/>
      <c r="B25" s="10" t="n"/>
      <c r="C25" s="29" t="n"/>
      <c r="D25" s="29" t="n"/>
      <c r="E25" s="10" t="n"/>
      <c r="F25" s="10" t="n"/>
      <c r="G25" s="10" t="n"/>
      <c r="H25" s="30">
        <f>IF(A25="","",IF(D25&lt;&gt;"","gemeldet","Meldung offen — prüfen"))</f>
        <v/>
      </c>
      <c r="I25" s="10" t="n"/>
    </row>
    <row r="26" ht="32" customHeight="1">
      <c r="A26" s="10" t="n"/>
      <c r="B26" s="10" t="n"/>
      <c r="C26" s="29" t="n"/>
      <c r="D26" s="29" t="n"/>
      <c r="E26" s="10" t="n"/>
      <c r="F26" s="10" t="n"/>
      <c r="G26" s="10" t="n"/>
      <c r="H26" s="30">
        <f>IF(A26="","",IF(D26&lt;&gt;"","gemeldet","Meldung offen — prüfen"))</f>
        <v/>
      </c>
      <c r="I26" s="10" t="n"/>
    </row>
    <row r="27" ht="32" customHeight="1">
      <c r="A27" s="10" t="n"/>
      <c r="B27" s="10" t="n"/>
      <c r="C27" s="29" t="n"/>
      <c r="D27" s="29" t="n"/>
      <c r="E27" s="10" t="n"/>
      <c r="F27" s="10" t="n"/>
      <c r="G27" s="10" t="n"/>
      <c r="H27" s="30">
        <f>IF(A27="","",IF(D27&lt;&gt;"","gemeldet","Meldung offen — prüfen"))</f>
        <v/>
      </c>
      <c r="I27" s="10" t="n"/>
    </row>
    <row r="28" ht="32" customHeight="1">
      <c r="A28" s="10" t="n"/>
      <c r="B28" s="10" t="n"/>
      <c r="C28" s="29" t="n"/>
      <c r="D28" s="29" t="n"/>
      <c r="E28" s="10" t="n"/>
      <c r="F28" s="10" t="n"/>
      <c r="G28" s="10" t="n"/>
      <c r="H28" s="30">
        <f>IF(A28="","",IF(D28&lt;&gt;"","gemeldet","Meldung offen — prüfen"))</f>
        <v/>
      </c>
      <c r="I28" s="10" t="n"/>
    </row>
    <row r="29" ht="32" customHeight="1">
      <c r="A29" s="10" t="n"/>
      <c r="B29" s="10" t="n"/>
      <c r="C29" s="29" t="n"/>
      <c r="D29" s="29" t="n"/>
      <c r="E29" s="10" t="n"/>
      <c r="F29" s="10" t="n"/>
      <c r="G29" s="10" t="n"/>
      <c r="H29" s="30">
        <f>IF(A29="","",IF(D29&lt;&gt;"","gemeldet","Meldung offen — prüfen"))</f>
        <v/>
      </c>
      <c r="I29" s="10" t="n"/>
    </row>
    <row r="30" ht="32" customHeight="1">
      <c r="A30" s="10" t="n"/>
      <c r="B30" s="10" t="n"/>
      <c r="C30" s="29" t="n"/>
      <c r="D30" s="29" t="n"/>
      <c r="E30" s="10" t="n"/>
      <c r="F30" s="10" t="n"/>
      <c r="G30" s="10" t="n"/>
      <c r="H30" s="30">
        <f>IF(A30="","",IF(D30&lt;&gt;"","gemeldet","Meldung offen — prüfen"))</f>
        <v/>
      </c>
      <c r="I30" s="10" t="n"/>
    </row>
    <row r="31" ht="32" customHeight="1">
      <c r="A31" s="10" t="n"/>
      <c r="B31" s="10" t="n"/>
      <c r="C31" s="29" t="n"/>
      <c r="D31" s="29" t="n"/>
      <c r="E31" s="10" t="n"/>
      <c r="F31" s="10" t="n"/>
      <c r="G31" s="10" t="n"/>
      <c r="H31" s="30">
        <f>IF(A31="","",IF(D31&lt;&gt;"","gemeldet","Meldung offen — prüfen"))</f>
        <v/>
      </c>
      <c r="I31" s="10" t="n"/>
    </row>
    <row r="32" ht="32" customHeight="1">
      <c r="A32" s="10" t="n"/>
      <c r="B32" s="10" t="n"/>
      <c r="C32" s="29" t="n"/>
      <c r="D32" s="29" t="n"/>
      <c r="E32" s="10" t="n"/>
      <c r="F32" s="10" t="n"/>
      <c r="G32" s="10" t="n"/>
      <c r="H32" s="30">
        <f>IF(A32="","",IF(D32&lt;&gt;"","gemeldet","Meldung offen — prüfen"))</f>
        <v/>
      </c>
      <c r="I32" s="10" t="n"/>
    </row>
    <row r="33" ht="32" customHeight="1">
      <c r="A33" s="10" t="n"/>
      <c r="B33" s="10" t="n"/>
      <c r="C33" s="29" t="n"/>
      <c r="D33" s="29" t="n"/>
      <c r="E33" s="10" t="n"/>
      <c r="F33" s="10" t="n"/>
      <c r="G33" s="10" t="n"/>
      <c r="H33" s="30">
        <f>IF(A33="","",IF(D33&lt;&gt;"","gemeldet","Meldung offen — prüfen"))</f>
        <v/>
      </c>
      <c r="I33" s="10" t="n"/>
    </row>
    <row r="34" ht="32" customHeight="1">
      <c r="A34" s="10" t="n"/>
      <c r="B34" s="10" t="n"/>
      <c r="C34" s="29" t="n"/>
      <c r="D34" s="29" t="n"/>
      <c r="E34" s="10" t="n"/>
      <c r="F34" s="10" t="n"/>
      <c r="G34" s="10" t="n"/>
      <c r="H34" s="30">
        <f>IF(A34="","",IF(D34&lt;&gt;"","gemeldet","Meldung offen — prüfen"))</f>
        <v/>
      </c>
      <c r="I34" s="10" t="n"/>
    </row>
    <row r="35" ht="32" customHeight="1">
      <c r="A35" s="10" t="n"/>
      <c r="B35" s="10" t="n"/>
      <c r="C35" s="29" t="n"/>
      <c r="D35" s="29" t="n"/>
      <c r="E35" s="10" t="n"/>
      <c r="F35" s="10" t="n"/>
      <c r="G35" s="10" t="n"/>
      <c r="H35" s="30">
        <f>IF(A35="","",IF(D35&lt;&gt;"","gemeldet","Meldung offen — prüfen"))</f>
        <v/>
      </c>
      <c r="I35" s="10" t="n"/>
    </row>
    <row r="36" ht="32" customHeight="1">
      <c r="A36" s="10" t="n"/>
      <c r="B36" s="10" t="n"/>
      <c r="C36" s="29" t="n"/>
      <c r="D36" s="29" t="n"/>
      <c r="E36" s="10" t="n"/>
      <c r="F36" s="10" t="n"/>
      <c r="G36" s="10" t="n"/>
      <c r="H36" s="30">
        <f>IF(A36="","",IF(D36&lt;&gt;"","gemeldet","Meldung offen — prüfen"))</f>
        <v/>
      </c>
      <c r="I36" s="10" t="n"/>
    </row>
    <row r="37" ht="32" customHeight="1">
      <c r="A37" s="10" t="n"/>
      <c r="B37" s="10" t="n"/>
      <c r="C37" s="29" t="n"/>
      <c r="D37" s="29" t="n"/>
      <c r="E37" s="10" t="n"/>
      <c r="F37" s="10" t="n"/>
      <c r="G37" s="10" t="n"/>
      <c r="H37" s="30">
        <f>IF(A37="","",IF(D37&lt;&gt;"","gemeldet","Meldung offen — prüfen"))</f>
        <v/>
      </c>
      <c r="I37" s="10" t="n"/>
    </row>
    <row r="38" ht="32" customHeight="1">
      <c r="A38" s="10" t="n"/>
      <c r="B38" s="10" t="n"/>
      <c r="C38" s="29" t="n"/>
      <c r="D38" s="29" t="n"/>
      <c r="E38" s="10" t="n"/>
      <c r="F38" s="10" t="n"/>
      <c r="G38" s="10" t="n"/>
      <c r="H38" s="30">
        <f>IF(A38="","",IF(D38&lt;&gt;"","gemeldet","Meldung offen — prüfen"))</f>
        <v/>
      </c>
      <c r="I38" s="10" t="n"/>
    </row>
    <row r="39" ht="32" customHeight="1">
      <c r="A39" s="10" t="n"/>
      <c r="B39" s="10" t="n"/>
      <c r="C39" s="29" t="n"/>
      <c r="D39" s="29" t="n"/>
      <c r="E39" s="10" t="n"/>
      <c r="F39" s="10" t="n"/>
      <c r="G39" s="10" t="n"/>
      <c r="H39" s="30">
        <f>IF(A39="","",IF(D39&lt;&gt;"","gemeldet","Meldung offen — prüfen"))</f>
        <v/>
      </c>
      <c r="I39" s="10" t="n"/>
    </row>
    <row r="40" ht="32" customHeight="1">
      <c r="A40" s="10" t="n"/>
      <c r="B40" s="10" t="n"/>
      <c r="C40" s="29" t="n"/>
      <c r="D40" s="29" t="n"/>
      <c r="E40" s="10" t="n"/>
      <c r="F40" s="10" t="n"/>
      <c r="G40" s="10" t="n"/>
      <c r="H40" s="30">
        <f>IF(A40="","",IF(D40&lt;&gt;"","gemeldet","Meldung offen — prüfen"))</f>
        <v/>
      </c>
      <c r="I40" s="10" t="n"/>
    </row>
    <row r="41" ht="32" customHeight="1">
      <c r="A41" s="10" t="n"/>
      <c r="B41" s="10" t="n"/>
      <c r="C41" s="29" t="n"/>
      <c r="D41" s="29" t="n"/>
      <c r="E41" s="10" t="n"/>
      <c r="F41" s="10" t="n"/>
      <c r="G41" s="10" t="n"/>
      <c r="H41" s="30">
        <f>IF(A41="","",IF(D41&lt;&gt;"","gemeldet","Meldung offen — prüfen"))</f>
        <v/>
      </c>
      <c r="I41" s="10" t="n"/>
    </row>
    <row r="42" ht="32" customHeight="1">
      <c r="A42" s="10" t="n"/>
      <c r="B42" s="10" t="n"/>
      <c r="C42" s="29" t="n"/>
      <c r="D42" s="29" t="n"/>
      <c r="E42" s="10" t="n"/>
      <c r="F42" s="10" t="n"/>
      <c r="G42" s="10" t="n"/>
      <c r="H42" s="30">
        <f>IF(A42="","",IF(D42&lt;&gt;"","gemeldet","Meldung offen — prüfen"))</f>
        <v/>
      </c>
      <c r="I42" s="10" t="n"/>
    </row>
    <row r="43" ht="32" customHeight="1">
      <c r="A43" s="10" t="n"/>
      <c r="B43" s="10" t="n"/>
      <c r="C43" s="29" t="n"/>
      <c r="D43" s="29" t="n"/>
      <c r="E43" s="10" t="n"/>
      <c r="F43" s="10" t="n"/>
      <c r="G43" s="10" t="n"/>
      <c r="H43" s="30">
        <f>IF(A43="","",IF(D43&lt;&gt;"","gemeldet","Meldung offen — prüfen"))</f>
        <v/>
      </c>
      <c r="I43" s="10" t="n"/>
    </row>
    <row r="44" ht="32" customHeight="1">
      <c r="A44" s="10" t="n"/>
      <c r="B44" s="10" t="n"/>
      <c r="C44" s="29" t="n"/>
      <c r="D44" s="29" t="n"/>
      <c r="E44" s="10" t="n"/>
      <c r="F44" s="10" t="n"/>
      <c r="G44" s="10" t="n"/>
      <c r="H44" s="30">
        <f>IF(A44="","",IF(D44&lt;&gt;"","gemeldet","Meldung offen — prüfen"))</f>
        <v/>
      </c>
      <c r="I44" s="10" t="n"/>
    </row>
    <row r="45" ht="32" customHeight="1">
      <c r="A45" s="10" t="n"/>
      <c r="B45" s="10" t="n"/>
      <c r="C45" s="29" t="n"/>
      <c r="D45" s="29" t="n"/>
      <c r="E45" s="10" t="n"/>
      <c r="F45" s="10" t="n"/>
      <c r="G45" s="10" t="n"/>
      <c r="H45" s="30">
        <f>IF(A45="","",IF(D45&lt;&gt;"","gemeldet","Meldung offen — prüfen"))</f>
        <v/>
      </c>
      <c r="I45" s="10" t="n"/>
    </row>
    <row r="46" ht="32" customHeight="1">
      <c r="A46" s="10" t="n"/>
      <c r="B46" s="10" t="n"/>
      <c r="C46" s="29" t="n"/>
      <c r="D46" s="29" t="n"/>
      <c r="E46" s="10" t="n"/>
      <c r="F46" s="10" t="n"/>
      <c r="G46" s="10" t="n"/>
      <c r="H46" s="30">
        <f>IF(A46="","",IF(D46&lt;&gt;"","gemeldet","Meldung offen — prüfen"))</f>
        <v/>
      </c>
      <c r="I46" s="10" t="n"/>
    </row>
    <row r="47" ht="32" customHeight="1">
      <c r="A47" s="10" t="n"/>
      <c r="B47" s="10" t="n"/>
      <c r="C47" s="29" t="n"/>
      <c r="D47" s="29" t="n"/>
      <c r="E47" s="10" t="n"/>
      <c r="F47" s="10" t="n"/>
      <c r="G47" s="10" t="n"/>
      <c r="H47" s="30">
        <f>IF(A47="","",IF(D47&lt;&gt;"","gemeldet","Meldung offen — prüfen"))</f>
        <v/>
      </c>
      <c r="I47" s="10" t="n"/>
    </row>
    <row r="48" ht="32" customHeight="1">
      <c r="A48" s="10" t="n"/>
      <c r="B48" s="10" t="n"/>
      <c r="C48" s="29" t="n"/>
      <c r="D48" s="29" t="n"/>
      <c r="E48" s="10" t="n"/>
      <c r="F48" s="10" t="n"/>
      <c r="G48" s="10" t="n"/>
      <c r="H48" s="30">
        <f>IF(A48="","",IF(D48&lt;&gt;"","gemeldet","Meldung offen — prüfen"))</f>
        <v/>
      </c>
      <c r="I48" s="10" t="n"/>
    </row>
    <row r="49" ht="32" customHeight="1">
      <c r="A49" s="10" t="n"/>
      <c r="B49" s="10" t="n"/>
      <c r="C49" s="29" t="n"/>
      <c r="D49" s="29" t="n"/>
      <c r="E49" s="10" t="n"/>
      <c r="F49" s="10" t="n"/>
      <c r="G49" s="10" t="n"/>
      <c r="H49" s="30">
        <f>IF(A49="","",IF(D49&lt;&gt;"","gemeldet","Meldung offen — prüfen"))</f>
        <v/>
      </c>
      <c r="I49" s="10" t="n"/>
    </row>
    <row r="50" ht="32" customHeight="1">
      <c r="A50" s="10" t="n"/>
      <c r="B50" s="10" t="n"/>
      <c r="C50" s="29" t="n"/>
      <c r="D50" s="29" t="n"/>
      <c r="E50" s="10" t="n"/>
      <c r="F50" s="10" t="n"/>
      <c r="G50" s="10" t="n"/>
      <c r="H50" s="30">
        <f>IF(A50="","",IF(D50&lt;&gt;"","gemeldet","Meldung offen — prüfen"))</f>
        <v/>
      </c>
      <c r="I50" s="10" t="n"/>
    </row>
    <row r="51" ht="32" customHeight="1">
      <c r="A51" s="10" t="n"/>
      <c r="B51" s="10" t="n"/>
      <c r="C51" s="29" t="n"/>
      <c r="D51" s="29" t="n"/>
      <c r="E51" s="10" t="n"/>
      <c r="F51" s="10" t="n"/>
      <c r="G51" s="10" t="n"/>
      <c r="H51" s="30">
        <f>IF(A51="","",IF(D51&lt;&gt;"","gemeldet","Meldung offen — prüfen"))</f>
        <v/>
      </c>
      <c r="I51" s="10" t="n"/>
    </row>
    <row r="52" ht="32" customHeight="1">
      <c r="A52" s="10" t="n"/>
      <c r="B52" s="10" t="n"/>
      <c r="C52" s="29" t="n"/>
      <c r="D52" s="29" t="n"/>
      <c r="E52" s="10" t="n"/>
      <c r="F52" s="10" t="n"/>
      <c r="G52" s="10" t="n"/>
      <c r="H52" s="30">
        <f>IF(A52="","",IF(D52&lt;&gt;"","gemeldet","Meldung offen — prüfen"))</f>
        <v/>
      </c>
      <c r="I52" s="10" t="n"/>
    </row>
  </sheetData>
  <mergeCells count="2">
    <mergeCell ref="A4:I4"/>
    <mergeCell ref="B19:D19"/>
  </mergeCells>
  <conditionalFormatting sqref="H23:H52">
    <cfRule type="expression" priority="1" dxfId="2">
      <formula>LEFT($H23,7)="Meldung"</formula>
    </cfRule>
  </conditionalFormatting>
  <dataValidations count="2">
    <dataValidation sqref="B23:B52" showDropDown="0" showInputMessage="0" showErrorMessage="1" allowBlank="1" errorTitle="Ungültiger Eintrag" error="Bitte einen Wert aus der Liste wählen (Blatt «Listen»)." type="list">
      <formula1>=Listen!$C$2:$C$11</formula1>
    </dataValidation>
    <dataValidation sqref="C23:D52"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6.xml><?xml version="1.0" encoding="utf-8"?>
<worksheet xmlns="http://schemas.openxmlformats.org/spreadsheetml/2006/main">
  <sheetPr>
    <tabColor rgb="008C5A2B"/>
    <outlinePr summaryBelow="1" summaryRight="1"/>
    <pageSetUpPr fitToPage="1"/>
  </sheetPr>
  <dimension ref="A1:F21"/>
  <sheetViews>
    <sheetView showGridLines="0" workbookViewId="0">
      <selection activeCell="A1" sqref="A1"/>
    </sheetView>
  </sheetViews>
  <sheetFormatPr baseColWidth="8" defaultRowHeight="15"/>
  <cols>
    <col width="46" customWidth="1" min="1" max="1"/>
    <col width="18" customWidth="1" min="2" max="2"/>
    <col width="18" customWidth="1" min="3" max="3"/>
    <col width="18" customWidth="1" min="4" max="4"/>
    <col width="22" customWidth="1" min="5" max="5"/>
    <col width="64" customWidth="1" min="6" max="6"/>
  </cols>
  <sheetData>
    <row r="1" ht="26" customHeight="1">
      <c r="A1" s="1" t="inlineStr">
        <is>
          <t>Dreijahresübersicht</t>
        </is>
      </c>
    </row>
    <row r="2">
      <c r="A2" s="2" t="inlineStr">
        <is>
          <t>Vorlage zu Abschnitt 4.12 des Bandes 3b · eine Seite, drei Jahre nebeneinander · nach jeder Managementbewertung um eine Spalte ergänzen</t>
        </is>
      </c>
    </row>
    <row r="3">
      <c r="A3" s="3" t="inlineStr">
        <is>
          <t>Das Steuer und die Lupe · Band 3b · buecher.effedore.com</t>
        </is>
      </c>
    </row>
    <row r="4" ht="30" customHeight="1">
      <c r="A4" s="33" t="inlineStr">
        <is>
          <t>Die Rezertifizierung fragt nach der Entwicklung, nicht nach dem Zustand: Jede Managementbewertung für sich ergibt Momentaufnahmen, drei nebeneinander eine Reihe. Zahlen eintragen; Texte (z. B. Einstufungen, Änderungen) in Worten. Die Übersicht ist ein Führungsinstrument, kein Auditdokument.</t>
        </is>
      </c>
    </row>
    <row r="5">
      <c r="A5" s="20" t="inlineStr">
        <is>
          <t>Zyklus von / bis:</t>
        </is>
      </c>
      <c r="B5" s="21" t="n"/>
      <c r="C5" s="13" t="n"/>
    </row>
    <row r="7" ht="30" customHeight="1">
      <c r="A7" s="12" t="inlineStr">
        <is>
          <t>Zeile</t>
        </is>
      </c>
      <c r="B7" s="12" t="inlineStr">
        <is>
          <t>Jahr 1:</t>
        </is>
      </c>
      <c r="C7" s="12" t="inlineStr">
        <is>
          <t>Jahr 2:</t>
        </is>
      </c>
      <c r="D7" s="12" t="inlineStr">
        <is>
          <t>Jahr 3:</t>
        </is>
      </c>
      <c r="E7" s="12" t="inlineStr">
        <is>
          <t>Verlauf (Jahr 3 gegen Jahr 1)</t>
        </is>
      </c>
      <c r="F7" s="12" t="inlineStr">
        <is>
          <t>Lesehilfe des Bandes</t>
        </is>
      </c>
    </row>
    <row r="8" ht="30" customHeight="1">
      <c r="A8" s="38" t="inlineStr">
        <is>
          <t>Meldepflichtige Ereignisse (Zahl)</t>
        </is>
      </c>
      <c r="B8" s="40" t="n"/>
      <c r="C8" s="40" t="n"/>
      <c r="D8" s="40" t="n"/>
      <c r="E8" s="41">
        <f>IF(OR(NOT(ISNUMBER(B8)),NOT(ISNUMBER(D8))),"",IF(D8&lt;B8,"gesunken",IF(D8&gt;B8,"gestiegen","gleich")))</f>
        <v/>
      </c>
      <c r="F8" s="27" t="inlineStr"/>
    </row>
    <row r="9" ht="44" customHeight="1">
      <c r="A9" s="38" t="inlineStr">
        <is>
          <t>Ausfalltage (gesamt; je Bereich in der Bemerkung oder auf eigenem Blatt)</t>
        </is>
      </c>
      <c r="B9" s="40" t="n"/>
      <c r="C9" s="40" t="n"/>
      <c r="D9" s="40" t="n"/>
      <c r="E9" s="41">
        <f>IF(OR(NOT(ISNUMBER(B9)),NOT(ISNUMBER(D9))),"",IF(D9&lt;B9,"gesunken",IF(D9&gt;B9,"gestiegen","gleich")))</f>
        <v/>
      </c>
      <c r="F9" s="27" t="inlineStr">
        <is>
          <t>Ausfalltage je Bereich über drei Jahre zeigen, wo das Haus am meisten Arbeitstage verliert.</t>
        </is>
      </c>
    </row>
    <row r="10" ht="44" customHeight="1">
      <c r="A10" s="38" t="inlineStr">
        <is>
          <t>Gemeldete Beinaheunfälle (Zahl)</t>
        </is>
      </c>
      <c r="B10" s="40" t="n"/>
      <c r="C10" s="40" t="n"/>
      <c r="D10" s="40" t="n"/>
      <c r="E10" s="41">
        <f>IF(OR(NOT(ISNUMBER(B10)),NOT(ISNUMBER(D10))),"",IF(D10&lt;B10,"gesunken",IF(D10&gt;B10,"gestiegen","gleich")))</f>
        <v/>
      </c>
      <c r="F10" s="27" t="inlineStr">
        <is>
          <t>Eine über drei Jahre steigende Zahl ist das Gegenteil einer schlechten Nachricht und gehört ausdrücklich erklärt: sie zeigt, ob das System lebt.</t>
        </is>
      </c>
    </row>
    <row r="11" ht="30" customHeight="1">
      <c r="A11" s="38" t="inlineStr">
        <is>
          <t>Interne Feststellungen (Zahl)</t>
        </is>
      </c>
      <c r="B11" s="40" t="n"/>
      <c r="C11" s="40" t="n"/>
      <c r="D11" s="40" t="n"/>
      <c r="E11" s="41">
        <f>IF(OR(NOT(ISNUMBER(B11)),NOT(ISNUMBER(D11))),"",IF(D11&lt;B11,"gesunken",IF(D11&gt;B11,"gestiegen","gleich")))</f>
        <v/>
      </c>
      <c r="F11" s="27" t="inlineStr"/>
    </row>
    <row r="12" ht="44" customHeight="1">
      <c r="A12" s="38" t="inlineStr">
        <is>
          <t>davon Wiederholungen (Zahl)</t>
        </is>
      </c>
      <c r="B12" s="40" t="n"/>
      <c r="C12" s="40" t="n"/>
      <c r="D12" s="40" t="n"/>
      <c r="E12" s="41">
        <f>IF(OR(NOT(ISNUMBER(B12)),NOT(ISNUMBER(D12))),"",IF(D12&lt;B12,"gesunken",IF(D12&gt;B12,"gestiegen","gleich")))</f>
        <v/>
      </c>
      <c r="F12" s="27" t="inlineStr">
        <is>
          <t>Sinkende Wiederholungen sind der beste Wirksamkeitsnachweis über einen Zyklus.</t>
        </is>
      </c>
    </row>
    <row r="13" ht="44" customHeight="1">
      <c r="A13" s="38" t="inlineStr">
        <is>
          <t>Wiederholungsquote (rechnet: Wiederholungen ÷ Feststellungen)</t>
        </is>
      </c>
      <c r="B13" s="42">
        <f>IF(OR(NOT(ISNUMBER(B11)),NOT(ISNUMBER(B12)),B11=0),"",B12/B11)</f>
        <v/>
      </c>
      <c r="C13" s="42">
        <f>IF(OR(NOT(ISNUMBER(C11)),NOT(ISNUMBER(C12)),C11=0),"",C12/C11)</f>
        <v/>
      </c>
      <c r="D13" s="42">
        <f>IF(OR(NOT(ISNUMBER(D11)),NOT(ISNUMBER(D12)),D11=0),"",D12/D11)</f>
        <v/>
      </c>
      <c r="E13" s="41">
        <f>IF(OR(NOT(ISNUMBER(B13)),NOT(ISNUMBER(D13))),"",IF(D13&lt;B13,"gesunken",IF(D13&gt;B13,"gestiegen","gleich")))</f>
        <v/>
      </c>
      <c r="F13" s="27" t="inlineStr">
        <is>
          <t>Anteil der Feststellungen, die schon einmal da waren — zeigt, ob das System lernt.</t>
        </is>
      </c>
    </row>
    <row r="14" ht="44" customHeight="1">
      <c r="A14" s="38" t="inlineStr">
        <is>
          <t>Externe Feststellungen (Zahl und Einstufung, als Text)</t>
        </is>
      </c>
      <c r="B14" s="40" t="n"/>
      <c r="C14" s="40" t="n"/>
      <c r="D14" s="40" t="n"/>
      <c r="E14" s="41">
        <f>IF(OR(NOT(ISNUMBER(B14)),NOT(ISNUMBER(D14))),"",IF(D14&lt;B14,"gesunken",IF(D14&gt;B14,"gestiegen","gleich")))</f>
        <v/>
      </c>
      <c r="F14" s="27" t="inlineStr"/>
    </row>
    <row r="15" ht="30" customHeight="1">
      <c r="A15" s="38" t="inlineStr">
        <is>
          <t>Ziele: gesetzt (Zahl)</t>
        </is>
      </c>
      <c r="B15" s="40" t="n"/>
      <c r="C15" s="40" t="n"/>
      <c r="D15" s="40" t="n"/>
      <c r="E15" s="41">
        <f>IF(OR(NOT(ISNUMBER(B15)),NOT(ISNUMBER(D15))),"",IF(D15&lt;B15,"gesunken",IF(D15&gt;B15,"gestiegen","gleich")))</f>
        <v/>
      </c>
      <c r="F15" s="27" t="inlineStr"/>
    </row>
    <row r="16" ht="30" customHeight="1">
      <c r="A16" s="38" t="inlineStr">
        <is>
          <t>Ziele: erreicht (Zahl)</t>
        </is>
      </c>
      <c r="B16" s="40" t="n"/>
      <c r="C16" s="40" t="n"/>
      <c r="D16" s="40" t="n"/>
      <c r="E16" s="41">
        <f>IF(OR(NOT(ISNUMBER(B16)),NOT(ISNUMBER(D16))),"",IF(D16&lt;B16,"gesunken",IF(D16&gt;B16,"gestiegen","gleich")))</f>
        <v/>
      </c>
      <c r="F16" s="27" t="inlineStr"/>
    </row>
    <row r="17" ht="44" customHeight="1">
      <c r="A17" s="38" t="inlineStr">
        <is>
          <t>Umgesetzte Maßnahmen oberhalb der Schutzausrüstung (Zahl)</t>
        </is>
      </c>
      <c r="B17" s="40" t="n"/>
      <c r="C17" s="40" t="n"/>
      <c r="D17" s="40" t="n"/>
      <c r="E17" s="41">
        <f>IF(OR(NOT(ISNUMBER(B17)),NOT(ISNUMBER(D17))),"",IF(D17&lt;B17,"gesunken",IF(D17&gt;B17,"gestiegen","gleich")))</f>
        <v/>
      </c>
      <c r="F17" s="27" t="inlineStr">
        <is>
          <t>Zeigt, wo die Investitionen gelandet sind.</t>
        </is>
      </c>
    </row>
    <row r="18" ht="44" customHeight="1">
      <c r="A18" s="38" t="inlineStr">
        <is>
          <t>Wesentliche Änderungen im Haus (Aufzählung)</t>
        </is>
      </c>
      <c r="B18" s="40" t="n"/>
      <c r="C18" s="40" t="n"/>
      <c r="D18" s="40" t="n"/>
      <c r="E18" s="41">
        <f>IF(OR(NOT(ISNUMBER(B18)),NOT(ISNUMBER(D18))),"",IF(D18&lt;B18,"gesunken",IF(D18&gt;B18,"gestiegen","gleich")))</f>
        <v/>
      </c>
      <c r="F18" s="27" t="inlineStr">
        <is>
          <t>Anlagen, Bauliches, Auslagerungen, Führungswechsel, neue Verfahren — siehe Blatt «Meldungen», Teil 2.</t>
        </is>
      </c>
    </row>
    <row r="19" ht="44" customHeight="1">
      <c r="A19" s="38" t="inlineStr">
        <is>
          <t>Investitionen mit Arbeitsschutzbezug (Betrag oder Gegenstand)</t>
        </is>
      </c>
      <c r="B19" s="40" t="n"/>
      <c r="C19" s="40" t="n"/>
      <c r="D19" s="40" t="n"/>
      <c r="E19" s="41">
        <f>IF(OR(NOT(ISNUMBER(B19)),NOT(ISNUMBER(D19))),"",IF(D19&lt;B19,"gesunken",IF(D19&gt;B19,"gestiegen","gleich")))</f>
        <v/>
      </c>
      <c r="F19" s="27" t="inlineStr"/>
    </row>
    <row r="21">
      <c r="A21" s="32" t="inlineStr">
        <is>
          <t>Fortschreibung: nach jeder Managementbewertung die Zahlen des Jahres eintragen (zwanzig Minuten) und in der Managementbewertung einen Vergleich mit dem Vorjahr aufrufen (fünf Minuten).</t>
        </is>
      </c>
    </row>
  </sheetData>
  <mergeCells count="2">
    <mergeCell ref="B5:C5"/>
    <mergeCell ref="A4:F4"/>
  </mergeCell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7.xml><?xml version="1.0" encoding="utf-8"?>
<worksheet xmlns="http://schemas.openxmlformats.org/spreadsheetml/2006/main">
  <sheetPr>
    <tabColor rgb="008C5A2B"/>
    <outlinePr summaryBelow="1" summaryRight="1"/>
    <pageSetUpPr fitToPage="1"/>
  </sheetPr>
  <dimension ref="A1:D71"/>
  <sheetViews>
    <sheetView showGridLines="0" workbookViewId="0">
      <selection activeCell="A1" sqref="A1"/>
    </sheetView>
  </sheetViews>
  <sheetFormatPr baseColWidth="8" defaultRowHeight="15"/>
  <cols>
    <col width="66" customWidth="1" min="1" max="1"/>
    <col width="26" customWidth="1" min="2" max="2"/>
    <col width="18" customWidth="1" min="3" max="3"/>
    <col width="50" customWidth="1" min="4" max="4"/>
  </cols>
  <sheetData>
    <row r="1" ht="26" customHeight="1">
      <c r="A1" s="1" t="inlineStr">
        <is>
          <t>Auswertung und Fristen</t>
        </is>
      </c>
    </row>
    <row r="2">
      <c r="A2" s="2" t="inlineStr">
        <is>
          <t>Vorlage zu den Abschnitten 4.10 bis 4.12 des Bandes 3b · rechnet live aus den übrigen Blättern · zählt und rechnet, bewertet nicht</t>
        </is>
      </c>
    </row>
    <row r="3">
      <c r="A3" s="3" t="inlineStr">
        <is>
          <t>Das Steuer und die Lupe · Band 3b · buecher.effedore.com</t>
        </is>
      </c>
    </row>
    <row r="5">
      <c r="A5" s="20" t="inlineStr">
        <is>
          <t>Stichtag (Standard: heutiges Datum, überschreibbar)</t>
        </is>
      </c>
      <c r="B5" s="19">
        <f>TODAY()</f>
        <v/>
      </c>
    </row>
    <row r="7">
      <c r="A7" s="37" t="inlineStr">
        <is>
          <t>1 · Zertifikat und Rezertifizierung (Rückwärtsrechnung vom Ablaufdatum, Abschnitt 4.12)</t>
        </is>
      </c>
    </row>
    <row r="8" ht="24" customHeight="1">
      <c r="A8" s="12" t="inlineStr">
        <is>
          <t>Kennzahl / Schritt</t>
        </is>
      </c>
      <c r="B8" s="12" t="inlineStr">
        <is>
          <t>Datum</t>
        </is>
      </c>
      <c r="C8" s="12" t="inlineStr">
        <is>
          <t>Tage ab Stichtag</t>
        </is>
      </c>
      <c r="D8" s="12" t="inlineStr">
        <is>
          <t>Regel des Bandes</t>
        </is>
      </c>
    </row>
    <row r="9" ht="20" customHeight="1">
      <c r="A9" s="43" t="inlineStr">
        <is>
          <t>Gültig bis (Ablaufdatum lt. Zertifikat)</t>
        </is>
      </c>
      <c r="B9" s="23">
        <f>IF(Ablauf="","",Ablauf)</f>
        <v/>
      </c>
      <c r="C9" s="44">
        <f>IF(B9="","",B9-Stichtag)</f>
        <v/>
      </c>
      <c r="D9" s="27" t="inlineStr">
        <is>
          <t>Daten lt. Zertifikat sind maßgeblich; keine Rückdatierung.</t>
        </is>
      </c>
    </row>
    <row r="10" ht="20" customHeight="1">
      <c r="A10" s="21" t="inlineStr">
        <is>
          <t>Termin mit der Stelle vereinbaren — ab</t>
        </is>
      </c>
      <c r="B10" s="23">
        <f>IF(Ablauf="","",EDATE(Ablauf,-12))</f>
        <v/>
      </c>
      <c r="C10" s="44">
        <f>IF(B10="","",B10-Stichtag)</f>
        <v/>
      </c>
      <c r="D10" s="27" t="inlineStr">
        <is>
          <t>9 bis 12 Monate vor Ablauf</t>
        </is>
      </c>
    </row>
    <row r="11" ht="20" customHeight="1">
      <c r="A11" s="21" t="inlineStr">
        <is>
          <t>Termin mit der Stelle vereinbaren — spätestens</t>
        </is>
      </c>
      <c r="B11" s="23">
        <f>IF(Ablauf="","",EDATE(Ablauf,-9))</f>
        <v/>
      </c>
      <c r="C11" s="44">
        <f>IF(B11="","",B11-Stichtag)</f>
        <v/>
      </c>
      <c r="D11" s="27" t="inlineStr">
        <is>
          <t>9 bis 12 Monate vor Ablauf</t>
        </is>
      </c>
    </row>
    <row r="12" ht="20" customHeight="1">
      <c r="A12" s="21" t="inlineStr">
        <is>
          <t>Dreijahresübersicht; letztes internes Audit planen</t>
        </is>
      </c>
      <c r="B12" s="23">
        <f>IF(Ablauf="","",EDATE(Ablauf,-6))</f>
        <v/>
      </c>
      <c r="C12" s="44">
        <f>IF(B12="","",B12-Stichtag)</f>
        <v/>
      </c>
      <c r="D12" s="27" t="inlineStr">
        <is>
          <t>6 Monate vor Ablauf</t>
        </is>
      </c>
    </row>
    <row r="13" ht="20" customHeight="1">
      <c r="A13" s="21" t="inlineStr">
        <is>
          <t>Rezertifizierungsaudit — ab</t>
        </is>
      </c>
      <c r="B13" s="23">
        <f>IF(Ablauf="","",EDATE(Ablauf,-5))</f>
        <v/>
      </c>
      <c r="C13" s="44">
        <f>IF(B13="","",B13-Stichtag)</f>
        <v/>
      </c>
      <c r="D13" s="27" t="inlineStr">
        <is>
          <t>4 bis 5 Monate vor Ablauf</t>
        </is>
      </c>
    </row>
    <row r="14" ht="20" customHeight="1">
      <c r="A14" s="21" t="inlineStr">
        <is>
          <t>Rezertifizierungsaudit — spätestens</t>
        </is>
      </c>
      <c r="B14" s="23">
        <f>IF(Ablauf="","",EDATE(Ablauf,-4))</f>
        <v/>
      </c>
      <c r="C14" s="44">
        <f>IF(B14="","",B14-Stichtag)</f>
        <v/>
      </c>
      <c r="D14" s="27" t="inlineStr">
        <is>
          <t>4 bis 5 Monate vor Ablauf; mindestens vier Monate Abstand</t>
        </is>
      </c>
    </row>
    <row r="15" ht="20" customHeight="1">
      <c r="A15" s="21" t="inlineStr">
        <is>
          <t>Abweichungen bearbeiten und einreichen</t>
        </is>
      </c>
      <c r="B15" s="23">
        <f>IF(Ablauf="","",EDATE(Ablauf,-3))</f>
        <v/>
      </c>
      <c r="C15" s="44">
        <f>IF(B15="","",B15-Stichtag)</f>
        <v/>
      </c>
      <c r="D15" s="27" t="inlineStr">
        <is>
          <t>3 Monate vor Ablauf (Frist setzt die Stelle)</t>
        </is>
      </c>
    </row>
    <row r="16" ht="20" customHeight="1">
      <c r="A16" s="21" t="inlineStr">
        <is>
          <t>Prüfung durch die Stelle; Rückfragen</t>
        </is>
      </c>
      <c r="B16" s="23">
        <f>IF(Ablauf="","",EDATE(Ablauf,-2))</f>
        <v/>
      </c>
      <c r="C16" s="44">
        <f>IF(B16="","",B16-Stichtag)</f>
        <v/>
      </c>
      <c r="D16" s="27" t="inlineStr">
        <is>
          <t>2 Monate vor Ablauf</t>
        </is>
      </c>
    </row>
    <row r="17" ht="20" customHeight="1">
      <c r="A17" s="21" t="inlineStr">
        <is>
          <t>Zertifizierungsentscheidung und Ausstellung</t>
        </is>
      </c>
      <c r="B17" s="23">
        <f>IF(Ablauf="","",EDATE(Ablauf,-1))</f>
        <v/>
      </c>
      <c r="C17" s="44">
        <f>IF(B17="","",B17-Stichtag)</f>
        <v/>
      </c>
      <c r="D17" s="27" t="inlineStr">
        <is>
          <t>1 Monat vor Ablauf</t>
        </is>
      </c>
    </row>
    <row r="18" ht="20" customHeight="1">
      <c r="A18" s="21" t="inlineStr">
        <is>
          <t>Äußerste Grenze nach Ablauf (nicht ausreizen)</t>
        </is>
      </c>
      <c r="B18" s="23">
        <f>IF(Ablauf="","",EDATE(Ablauf,6))</f>
        <v/>
      </c>
      <c r="C18" s="44">
        <f>IF(B18="","",B18-Stichtag)</f>
        <v/>
      </c>
      <c r="D18" s="27" t="inlineStr">
        <is>
          <t>6 Monate nach Ablauf; danach mindestens ein Stage-2-Audit</t>
        </is>
      </c>
    </row>
    <row r="20">
      <c r="A20" s="43" t="inlineStr">
        <is>
          <t>Geplanter Rezertifizierungstermin (aus «Dreijahreskalender», Zeile Rezertifizierungsaudit)</t>
        </is>
      </c>
      <c r="B20" s="23">
        <f>IF(Dreijahreskalender!$H$27="","",Dreijahreskalender!$H$27)</f>
        <v/>
      </c>
      <c r="C20" s="44">
        <f>IF(B20="","",B20-Stichtag)</f>
        <v/>
      </c>
      <c r="D20" s="27" t="inlineStr">
        <is>
          <t>Prüfstein (4.12): mindestens vier Monate vor Ablauf.</t>
        </is>
      </c>
    </row>
    <row r="21" ht="30" customHeight="1">
      <c r="A21" s="43" t="inlineStr">
        <is>
          <t>Liegt der geplante Termin mindestens vier Monate vor Ablauf?</t>
        </is>
      </c>
      <c r="B21" s="45">
        <f>IF(OR(B20="",Ablauf=""),"",IF(B20&lt;=EDATE(Ablauf,-4),"ja","NEIN — Anruf bei der Stelle ist die dringendste Handlung"))</f>
        <v/>
      </c>
      <c r="C21" s="22" t="n"/>
      <c r="D21" s="13" t="n"/>
    </row>
    <row r="23">
      <c r="A23" s="37" t="inlineStr">
        <is>
          <t>2 · Meilensteine im Dreijahreskalender (Blatt «Dreijahreskalender»)</t>
        </is>
      </c>
    </row>
    <row r="24" ht="22" customHeight="1">
      <c r="A24" s="12" t="inlineStr">
        <is>
          <t>Kennzahl</t>
        </is>
      </c>
      <c r="B24" s="12" t="inlineStr">
        <is>
          <t>Wert</t>
        </is>
      </c>
      <c r="C24" s="12" t="inlineStr"/>
      <c r="D24" s="12" t="inlineStr">
        <is>
          <t>Hinweis</t>
        </is>
      </c>
    </row>
    <row r="25" ht="22" customHeight="1">
      <c r="A25" s="21" t="inlineStr">
        <is>
          <t>Meilensteine mit Eintrag</t>
        </is>
      </c>
      <c r="B25" s="44">
        <f>SUMPRODUCT(--(Dreijahreskalender!$C$9:$C$42&lt;&gt;""))</f>
        <v/>
      </c>
      <c r="C25" s="21" t="n"/>
      <c r="D25" s="27" t="inlineStr"/>
    </row>
    <row r="26" ht="22" customHeight="1">
      <c r="A26" s="21" t="inlineStr">
        <is>
          <t>davon mit Termin laut Stelle / Plan</t>
        </is>
      </c>
      <c r="B26" s="44">
        <f>SUMPRODUCT((Dreijahreskalender!$C$9:$C$42&lt;&gt;"")*(Dreijahreskalender!$H$9:$H$42&lt;&gt;""))</f>
        <v/>
      </c>
      <c r="C26" s="21" t="n"/>
      <c r="D26" s="27" t="inlineStr">
        <is>
          <t>Feld «Termin laut Stelle / Plan» gefüllt</t>
        </is>
      </c>
    </row>
    <row r="27" ht="22" customHeight="1">
      <c r="A27" s="21" t="inlineStr">
        <is>
          <t>davon erledigt</t>
        </is>
      </c>
      <c r="B27" s="44">
        <f>SUMPRODUCT((Dreijahreskalender!$C$9:$C$42&lt;&gt;"")*(Dreijahreskalender!$I$9:$I$42&lt;&gt;""))</f>
        <v/>
      </c>
      <c r="C27" s="21" t="n"/>
      <c r="D27" s="27" t="inlineStr"/>
    </row>
    <row r="28" ht="22" customHeight="1">
      <c r="A28" s="21" t="inlineStr">
        <is>
          <t>Überfällig (Termin vor dem Stichtag, nicht erledigt)</t>
        </is>
      </c>
      <c r="B28" s="44">
        <f>SUMPRODUCT((Dreijahreskalender!$C$9:$C$42&lt;&gt;"")*(Dreijahreskalender!$H$9:$H$42&lt;&gt;"")*(Dreijahreskalender!$H$9:$H$42&lt;Stichtag)*(Dreijahreskalender!$I$9:$I$42=""))</f>
        <v/>
      </c>
      <c r="C28" s="21" t="n"/>
      <c r="D28" s="27" t="inlineStr">
        <is>
          <t>Rot im Kalender</t>
        </is>
      </c>
    </row>
    <row r="29" ht="22" customHeight="1">
      <c r="A29" s="21" t="inlineStr">
        <is>
          <t>Fristen der Stelle offen (nicht erledigt, mit Datum)</t>
        </is>
      </c>
      <c r="B29" s="44">
        <f>SUMPRODUCT((Dreijahreskalender!$E$9:$E$42="Frist der Stelle")*(Dreijahreskalender!$H$9:$H$42&lt;&gt;"")*(Dreijahreskalender!$I$9:$I$42=""))</f>
        <v/>
      </c>
      <c r="C29" s="21" t="n"/>
      <c r="D29" s="27" t="inlineStr">
        <is>
          <t>Uhr läuft ab dem letzten Audittag</t>
        </is>
      </c>
    </row>
    <row r="30" ht="22" customHeight="1">
      <c r="A30" s="21" t="inlineStr">
        <is>
          <t>davon Vorwarnung erreicht (Frist − 14 Tage ≤ Stichtag)</t>
        </is>
      </c>
      <c r="B30" s="44">
        <f>SUMPRODUCT((Dreijahreskalender!$E$9:$E$42="Frist der Stelle")*(Dreijahreskalender!$H$9:$H$42&lt;&gt;"")*(Dreijahreskalender!$I$9:$I$42="")*(Dreijahreskalender!$H$9:$H$42-14&lt;=Stichtag))</f>
        <v/>
      </c>
      <c r="C30" s="21" t="n"/>
      <c r="D30" s="27" t="inlineStr">
        <is>
          <t>Vorwarnung zwei Wochen davor (4.9)</t>
        </is>
      </c>
    </row>
    <row r="31" ht="22" customHeight="1">
      <c r="A31" s="21" t="inlineStr">
        <is>
          <t>Nächster offener Termin (Datum)</t>
        </is>
      </c>
      <c r="B31" s="23">
        <f>IF(COUNT(Dreijahreskalender!$N$9:$N$42)=0,"",MIN(Dreijahreskalender!$N$9:$N$42))</f>
        <v/>
      </c>
      <c r="C31" s="21" t="n"/>
      <c r="D31" s="27" t="inlineStr">
        <is>
          <t>frühester Termin ab Stichtag, nicht erledigt</t>
        </is>
      </c>
    </row>
    <row r="32" ht="44" customHeight="1">
      <c r="A32" s="21" t="inlineStr">
        <is>
          <t>… Meilenstein</t>
        </is>
      </c>
      <c r="B32" s="46">
        <f>IF(B31="","",IFERROR(INDEX(Dreijahreskalender!$C$9:$C$42,MATCH(B31,Dreijahreskalender!$H$9:$H$42,0)),""))</f>
        <v/>
      </c>
      <c r="C32" s="21" t="n"/>
      <c r="D32" s="27" t="inlineStr"/>
    </row>
    <row r="34">
      <c r="A34" s="37" t="inlineStr">
        <is>
          <t>3 · Jahreskalender zwischen den Audits (Blatt «Jahreskalender»)</t>
        </is>
      </c>
    </row>
    <row r="35" ht="22" customHeight="1">
      <c r="A35" s="12" t="inlineStr">
        <is>
          <t>Kennzahl</t>
        </is>
      </c>
      <c r="B35" s="12" t="inlineStr">
        <is>
          <t>Wert</t>
        </is>
      </c>
      <c r="C35" s="12" t="inlineStr"/>
      <c r="D35" s="12" t="inlineStr">
        <is>
          <t>Hinweis (Regel des Bandes)</t>
        </is>
      </c>
    </row>
    <row r="36" ht="22" customHeight="1">
      <c r="A36" s="21" t="inlineStr">
        <is>
          <t>Tätigkeiten mit Eintrag (Spalte D)</t>
        </is>
      </c>
      <c r="B36" s="44">
        <f>SUMPRODUCT(--(Jahreskalender!$D$8:$D$35&lt;&gt;""))</f>
        <v/>
      </c>
      <c r="C36" s="21" t="n"/>
      <c r="D36" s="27" t="inlineStr"/>
    </row>
    <row r="37" ht="22" customHeight="1">
      <c r="A37" s="21" t="inlineStr">
        <is>
          <t>… davon ohne Namen</t>
        </is>
      </c>
      <c r="B37" s="44">
        <f>SUMPRODUCT((Jahreskalender!$D$8:$D$35&lt;&gt;"")*(Jahreskalender!$E$8:$E$35=""))</f>
        <v/>
      </c>
      <c r="C37" s="21" t="n"/>
      <c r="D37" s="27" t="inlineStr">
        <is>
          <t>Ohne Namen wandert die Tätigkeit zurück zur Fachkraft</t>
        </is>
      </c>
    </row>
    <row r="38" ht="22" customHeight="1">
      <c r="A38" s="21" t="inlineStr">
        <is>
          <t>… davon ohne Vertretung</t>
        </is>
      </c>
      <c r="B38" s="44">
        <f>SUMPRODUCT((Jahreskalender!$D$8:$D$35&lt;&gt;"")*(Jahreskalender!$F$8:$F$35=""))</f>
        <v/>
      </c>
      <c r="C38" s="21" t="n"/>
      <c r="D38" s="27" t="inlineStr">
        <is>
          <t>Für jede Tätigkeit eine Vertretung benennen</t>
        </is>
      </c>
    </row>
    <row r="39" ht="22" customHeight="1">
      <c r="A39" s="21" t="inlineStr">
        <is>
          <t>Verschiedene Personen als Verantwortliche</t>
        </is>
      </c>
      <c r="B39" s="44">
        <f>SUMPRODUCT((Jahreskalender!$E$8:$E$35&lt;&gt;"")/COUNTIF(Jahreskalender!$E$8:$E$35,Jahreskalender!$E$8:$E$35&amp;""))</f>
        <v/>
      </c>
      <c r="C39" s="21" t="n"/>
      <c r="D39" s="27" t="inlineStr">
        <is>
          <t>Auf mindestens drei Personen verteilen</t>
        </is>
      </c>
    </row>
    <row r="40" ht="22" customHeight="1">
      <c r="A40" s="21" t="inlineStr">
        <is>
          <t>Verteilung</t>
        </is>
      </c>
      <c r="B40" s="46">
        <f>IF(B36=0,"",IF(B39&lt;2,"alle Zeilen auf höchstens eine Person: das System hängt an einer Person",IF(B39&lt;3,"weniger als drei Personen","mindestens drei Personen")))</f>
        <v/>
      </c>
      <c r="C40" s="13" t="n"/>
      <c r="D40" s="27" t="inlineStr">
        <is>
          <t>Gegenfall des Bandes: alle zwölf Zeilen mit demselben Namen</t>
        </is>
      </c>
    </row>
    <row r="41" ht="22" customHeight="1">
      <c r="A41" s="21" t="inlineStr">
        <is>
          <t>Termine zweimal verschoben</t>
        </is>
      </c>
      <c r="B41" s="44">
        <f>SUMPRODUCT(--(Jahreskalender!$I$8:$I$35="zweimal verschoben"))</f>
        <v/>
      </c>
      <c r="C41" s="21" t="n"/>
      <c r="D41" s="27" t="inlineStr">
        <is>
          <t>Zweimal verschoben = wird nicht mehr stattfinden (Signal, 4.11)</t>
        </is>
      </c>
    </row>
    <row r="42" ht="22" customHeight="1">
      <c r="A42" s="21" t="inlineStr">
        <is>
          <t>Überfällig (Termin vor dem Stichtag, nicht erledigt)</t>
        </is>
      </c>
      <c r="B42" s="44">
        <f>SUMPRODUCT((Jahreskalender!$D$8:$D$35&lt;&gt;"")*(Jahreskalender!$G$8:$G$35&lt;&gt;"")*(Jahreskalender!$G$8:$G$35&lt;Stichtag)*(Jahreskalender!$H$8:$H$35="")*(Jahreskalender!$I$8:$I$35&lt;&gt;"erledigt"))</f>
        <v/>
      </c>
      <c r="C42" s="21" t="n"/>
      <c r="D42" s="27" t="inlineStr"/>
    </row>
    <row r="44" ht="30" customHeight="1">
      <c r="A44" s="47" t="inlineStr">
        <is>
          <t>Verteilung der Nachweise über das Jahr (Spalte «Erledigt am» im Jahreskalender; Zahl der Einträge je Monat) — der Band: «Fallen sie in zwei Monate, ist die Sägezahnkurve nachgewiesen.»</t>
        </is>
      </c>
    </row>
    <row r="45" ht="20" customHeight="1">
      <c r="A45" s="12" t="inlineStr">
        <is>
          <t>Monat</t>
        </is>
      </c>
      <c r="B45" s="12" t="inlineStr">
        <is>
          <t>Anzahl Nachweise</t>
        </is>
      </c>
      <c r="C45" s="12" t="inlineStr"/>
      <c r="D45" s="12" t="inlineStr"/>
    </row>
    <row r="46">
      <c r="A46" s="21" t="inlineStr">
        <is>
          <t>Januar</t>
        </is>
      </c>
      <c r="B46" s="41">
        <f>SUMPRODUCT((Jahreskalender!$H$8:$H$35&lt;&gt;"")*(MONTH(Jahreskalender!$H$8:$H$35)=1))</f>
        <v/>
      </c>
    </row>
    <row r="47">
      <c r="A47" s="21" t="inlineStr">
        <is>
          <t>Februar</t>
        </is>
      </c>
      <c r="B47" s="41">
        <f>SUMPRODUCT((Jahreskalender!$H$8:$H$35&lt;&gt;"")*(MONTH(Jahreskalender!$H$8:$H$35)=2))</f>
        <v/>
      </c>
    </row>
    <row r="48">
      <c r="A48" s="21" t="inlineStr">
        <is>
          <t>März</t>
        </is>
      </c>
      <c r="B48" s="41">
        <f>SUMPRODUCT((Jahreskalender!$H$8:$H$35&lt;&gt;"")*(MONTH(Jahreskalender!$H$8:$H$35)=3))</f>
        <v/>
      </c>
    </row>
    <row r="49">
      <c r="A49" s="21" t="inlineStr">
        <is>
          <t>April</t>
        </is>
      </c>
      <c r="B49" s="41">
        <f>SUMPRODUCT((Jahreskalender!$H$8:$H$35&lt;&gt;"")*(MONTH(Jahreskalender!$H$8:$H$35)=4))</f>
        <v/>
      </c>
    </row>
    <row r="50">
      <c r="A50" s="21" t="inlineStr">
        <is>
          <t>Mai</t>
        </is>
      </c>
      <c r="B50" s="41">
        <f>SUMPRODUCT((Jahreskalender!$H$8:$H$35&lt;&gt;"")*(MONTH(Jahreskalender!$H$8:$H$35)=5))</f>
        <v/>
      </c>
    </row>
    <row r="51">
      <c r="A51" s="21" t="inlineStr">
        <is>
          <t>Juni</t>
        </is>
      </c>
      <c r="B51" s="41">
        <f>SUMPRODUCT((Jahreskalender!$H$8:$H$35&lt;&gt;"")*(MONTH(Jahreskalender!$H$8:$H$35)=6))</f>
        <v/>
      </c>
    </row>
    <row r="52">
      <c r="A52" s="21" t="inlineStr">
        <is>
          <t>Juli</t>
        </is>
      </c>
      <c r="B52" s="41">
        <f>SUMPRODUCT((Jahreskalender!$H$8:$H$35&lt;&gt;"")*(MONTH(Jahreskalender!$H$8:$H$35)=7))</f>
        <v/>
      </c>
    </row>
    <row r="53">
      <c r="A53" s="21" t="inlineStr">
        <is>
          <t>August</t>
        </is>
      </c>
      <c r="B53" s="41">
        <f>SUMPRODUCT((Jahreskalender!$H$8:$H$35&lt;&gt;"")*(MONTH(Jahreskalender!$H$8:$H$35)=8))</f>
        <v/>
      </c>
    </row>
    <row r="54">
      <c r="A54" s="21" t="inlineStr">
        <is>
          <t>September</t>
        </is>
      </c>
      <c r="B54" s="41">
        <f>SUMPRODUCT((Jahreskalender!$H$8:$H$35&lt;&gt;"")*(MONTH(Jahreskalender!$H$8:$H$35)=9))</f>
        <v/>
      </c>
    </row>
    <row r="55">
      <c r="A55" s="21" t="inlineStr">
        <is>
          <t>Oktober</t>
        </is>
      </c>
      <c r="B55" s="41">
        <f>SUMPRODUCT((Jahreskalender!$H$8:$H$35&lt;&gt;"")*(MONTH(Jahreskalender!$H$8:$H$35)=10))</f>
        <v/>
      </c>
    </row>
    <row r="56">
      <c r="A56" s="21" t="inlineStr">
        <is>
          <t>November</t>
        </is>
      </c>
      <c r="B56" s="41">
        <f>SUMPRODUCT((Jahreskalender!$H$8:$H$35&lt;&gt;"")*(MONTH(Jahreskalender!$H$8:$H$35)=11))</f>
        <v/>
      </c>
    </row>
    <row r="57">
      <c r="A57" s="21" t="inlineStr">
        <is>
          <t>Dezember</t>
        </is>
      </c>
      <c r="B57" s="41">
        <f>SUMPRODUCT((Jahreskalender!$H$8:$H$35&lt;&gt;"")*(MONTH(Jahreskalender!$H$8:$H$35)=12))</f>
        <v/>
      </c>
    </row>
    <row r="58">
      <c r="A58" s="43" t="inlineStr">
        <is>
          <t>Monate mit mindestens einem Nachweis</t>
        </is>
      </c>
      <c r="B58" s="48">
        <f>COUNTIF(B46:B57,"&gt;0")</f>
        <v/>
      </c>
    </row>
    <row r="59">
      <c r="A59" s="43" t="inlineStr">
        <is>
          <t>Einordnung</t>
        </is>
      </c>
      <c r="B59" s="45">
        <f>IF(SUM(B46:B57)=0,"",IF(B58&lt;=2,"Nachweise in höchstens zwei Monaten: Sägezahnkurve","über "&amp;B58&amp;" Monate verteilt"))</f>
        <v/>
      </c>
      <c r="C59" s="22" t="n"/>
      <c r="D59" s="13" t="n"/>
    </row>
    <row r="61">
      <c r="A61" s="37" t="inlineStr">
        <is>
          <t>4 · Saisonbetrieb und Meldungen</t>
        </is>
      </c>
    </row>
    <row r="62" ht="22" customHeight="1">
      <c r="A62" s="12" t="inlineStr">
        <is>
          <t>Kennzahl</t>
        </is>
      </c>
      <c r="B62" s="12" t="inlineStr">
        <is>
          <t>Wert</t>
        </is>
      </c>
      <c r="C62" s="12" t="inlineStr"/>
      <c r="D62" s="12" t="inlineStr">
        <is>
          <t>Hinweis</t>
        </is>
      </c>
    </row>
    <row r="63" ht="22" customHeight="1">
      <c r="A63" s="21" t="inlineStr">
        <is>
          <t>Saison: Tage bis zur Öffnung</t>
        </is>
      </c>
      <c r="B63" s="49">
        <f>Saisonbetrieb!E5</f>
        <v/>
      </c>
      <c r="C63" s="21" t="n"/>
      <c r="D63" s="27" t="inlineStr">
        <is>
          <t>Daten von Blatt «Saisonbetrieb»</t>
        </is>
      </c>
    </row>
    <row r="64" ht="22" customHeight="1">
      <c r="A64" s="21" t="inlineStr">
        <is>
          <t>Saison: Tage bis zur Schließung</t>
        </is>
      </c>
      <c r="B64" s="49">
        <f>Saisonbetrieb!E6</f>
        <v/>
      </c>
      <c r="C64" s="21" t="n"/>
      <c r="D64" s="27" t="inlineStr"/>
    </row>
    <row r="65" ht="22" customHeight="1">
      <c r="A65" s="21" t="inlineStr">
        <is>
          <t>Tätigkeiten der drei Zäsuren mit Eintrag</t>
        </is>
      </c>
      <c r="B65" s="44">
        <f>SUMPRODUCT(--(Saisonbetrieb!$B$9:$B$30&lt;&gt;""))</f>
        <v/>
      </c>
      <c r="C65" s="21" t="n"/>
      <c r="D65" s="27" t="inlineStr"/>
    </row>
    <row r="66" ht="22" customHeight="1">
      <c r="A66" s="21" t="inlineStr">
        <is>
          <t>… überfällig (Termin vor dem Stichtag, nicht erledigt)</t>
        </is>
      </c>
      <c r="B66" s="44">
        <f>SUMPRODUCT((Saisonbetrieb!$B$9:$B$30&lt;&gt;"")*(Saisonbetrieb!$F$9:$F$30&lt;&gt;"")*(Saisonbetrieb!$F$9:$F$30&lt;Stichtag)*(Saisonbetrieb!$G$9:$G$30=""))</f>
        <v/>
      </c>
      <c r="C66" s="21" t="n"/>
      <c r="D66" s="27" t="inlineStr"/>
    </row>
    <row r="67" ht="22" customHeight="1">
      <c r="A67" s="21" t="inlineStr">
        <is>
          <t>Audits unter Last mit Termin (Soll laut Band: mindestens zwei)</t>
        </is>
      </c>
      <c r="B67" s="44">
        <f>SUMPRODUCT(ISNUMBER(SEARCH("unter Last",Saisonbetrieb!$B$9:$B$30))*(Saisonbetrieb!$F$9:$F$30&lt;&gt;""))</f>
        <v/>
      </c>
      <c r="C67" s="21" t="n"/>
      <c r="D67" s="27" t="inlineStr">
        <is>
          <t>In der Saison: mindestens zwei unangekündigte Audits unter Last</t>
        </is>
      </c>
    </row>
    <row r="68" ht="22" customHeight="1">
      <c r="A68" s="21" t="inlineStr">
        <is>
          <t>Änderungsprotokoll: erfasste Änderungen</t>
        </is>
      </c>
      <c r="B68" s="44">
        <f>SUMPRODUCT(--(Meldungen!$A$23:$A$52&lt;&gt;""))</f>
        <v/>
      </c>
      <c r="C68" s="21" t="n"/>
      <c r="D68" s="27" t="inlineStr"/>
    </row>
    <row r="69" ht="22" customHeight="1">
      <c r="A69" s="21" t="inlineStr">
        <is>
          <t>… ohne Meldedatum (Meldung offen — prüfen)</t>
        </is>
      </c>
      <c r="B69" s="44">
        <f>SUMPRODUCT((Meldungen!$A$23:$A$52&lt;&gt;"")*(Meldungen!$D$23:$D$52=""))</f>
        <v/>
      </c>
      <c r="C69" s="21" t="n"/>
      <c r="D69" s="27" t="inlineStr">
        <is>
          <t>Meldepflicht ist ausdrücklich geregelt (4.11)</t>
        </is>
      </c>
    </row>
    <row r="71" ht="44" customHeight="1">
      <c r="A71" s="33" t="inlineStr">
        <is>
          <t>Hinweis: Die Auswertung zählt und rechnet nach den Regeln des Bandes; sie nennt keine Fristen der Stelle und keine Sollwerte außer den ausdrücklich genannten (zwei Audits unter Last, drei Personen, vier Monate Abstand, Vorwarnung zwei Wochen). Verbindlich sind die Mitteilungen Ihrer Zertifizierungsstelle und die Daten auf dem Zertifikat.</t>
        </is>
      </c>
    </row>
  </sheetData>
  <mergeCells count="5">
    <mergeCell ref="B59:D59"/>
    <mergeCell ref="B21:D21"/>
    <mergeCell ref="A71:D71"/>
    <mergeCell ref="B40:C40"/>
    <mergeCell ref="A44:D44"/>
  </mergeCells>
  <conditionalFormatting sqref="B21">
    <cfRule type="expression" priority="1" dxfId="0">
      <formula>LEFT($B$21,4)="NEIN"</formula>
    </cfRule>
  </conditionalFormatting>
  <conditionalFormatting sqref="B28">
    <cfRule type="expression" priority="2" dxfId="3">
      <formula>$B$28&gt;0</formula>
    </cfRule>
  </conditionalFormatting>
  <dataValidations count="1">
    <dataValidation sqref="B5" showDropDown="0" showInputMessage="0" showErrorMessage="1" allowBlank="1" errorTitle="Datum erwartet" error="Bitte ein Datum im Format TT.MM.JJJJ eingeben." type="date" errorStyle="warning" operator="greaterThan">
      <formula1>36526</formula1>
    </dataValidation>
  </dataValidations>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xl/worksheets/sheet8.xml><?xml version="1.0" encoding="utf-8"?>
<worksheet xmlns="http://schemas.openxmlformats.org/spreadsheetml/2006/main">
  <sheetPr>
    <tabColor rgb="00C9BBA6"/>
    <outlinePr summaryBelow="1" summaryRight="1"/>
    <pageSetUpPr fitToPage="1"/>
  </sheetPr>
  <dimension ref="A1:D11"/>
  <sheetViews>
    <sheetView showGridLines="0" workbookViewId="0">
      <selection activeCell="A1" sqref="A1"/>
    </sheetView>
  </sheetViews>
  <sheetFormatPr baseColWidth="8" defaultRowHeight="15"/>
  <cols>
    <col width="28" customWidth="1" min="1" max="1"/>
    <col width="28" customWidth="1" min="2" max="2"/>
    <col width="70" customWidth="1" min="3" max="3"/>
    <col width="16" customWidth="1" min="4" max="4"/>
  </cols>
  <sheetData>
    <row r="1" ht="22" customHeight="1">
      <c r="A1" s="12" t="inlineStr">
        <is>
          <t>Art des Termins</t>
        </is>
      </c>
      <c r="B1" s="12" t="inlineStr">
        <is>
          <t>Status (Jahreskalender)</t>
        </is>
      </c>
      <c r="C1" s="12" t="inlineStr">
        <is>
          <t>Art der Änderung (Band)</t>
        </is>
      </c>
      <c r="D1" s="12" t="inlineStr">
        <is>
          <t>Bereich: ja / nein</t>
        </is>
      </c>
    </row>
    <row r="2">
      <c r="A2" t="inlineStr">
        <is>
          <t>Termin der Stelle</t>
        </is>
      </c>
      <c r="B2" t="inlineStr">
        <is>
          <t>offen</t>
        </is>
      </c>
      <c r="C2" t="inlineStr">
        <is>
          <t>Neuer Standort oder Nebengebäude</t>
        </is>
      </c>
    </row>
    <row r="3">
      <c r="A3" t="inlineStr">
        <is>
          <t>Frist der Stelle</t>
        </is>
      </c>
      <c r="B3" t="inlineStr">
        <is>
          <t>erledigt</t>
        </is>
      </c>
      <c r="C3" t="inlineStr">
        <is>
          <t>Anbau: Wellness, Restaurant, Tagungsbereich</t>
        </is>
      </c>
    </row>
    <row r="4">
      <c r="A4" t="inlineStr">
        <is>
          <t>Eigener Schritt</t>
        </is>
      </c>
      <c r="B4" t="inlineStr">
        <is>
          <t>einmal verschoben</t>
        </is>
      </c>
      <c r="C4" t="inlineStr">
        <is>
          <t>Auslagerung eines Prozesses oder Rückholung</t>
        </is>
      </c>
    </row>
    <row r="5">
      <c r="B5" t="inlineStr">
        <is>
          <t>zweimal verschoben</t>
        </is>
      </c>
      <c r="C5" t="inlineStr">
        <is>
          <t>Wechsel der Eigentümerschaft oder der Rechtsform</t>
        </is>
      </c>
    </row>
    <row r="6">
      <c r="C6" t="inlineStr">
        <is>
          <t>Wechsel der Direktion oder der Sicherheitsfachkraft</t>
        </is>
      </c>
    </row>
    <row r="7">
      <c r="C7" t="inlineStr">
        <is>
          <t>Erhebliche Änderung der Beschäftigtenzahl</t>
        </is>
      </c>
    </row>
    <row r="8">
      <c r="C8" t="inlineStr">
        <is>
          <t>Längere Schließung oder Saisonwechsel</t>
        </is>
      </c>
    </row>
    <row r="9">
      <c r="C9" t="inlineStr">
        <is>
          <t>Schwerer Unfall oder behördliche Maßnahme</t>
        </is>
      </c>
    </row>
    <row r="10">
      <c r="C10" t="inlineStr">
        <is>
          <t>Schwerer Vorfall oder Regelverstoß mit Beteiligung der Aufsichtsbehörde</t>
        </is>
      </c>
    </row>
    <row r="11">
      <c r="C11" t="inlineStr">
        <is>
          <t>Sonstige wesentliche Änderung (Managementsystem, Prozesse, Kontaktadresse)</t>
        </is>
      </c>
    </row>
  </sheetData>
  <pageMargins left="0.5" right="0.5" top="0.6" bottom="0.7" header="0.5" footer="0.5"/>
  <pageSetup orientation="landscape" paperSize="9" fitToHeight="0" fitToWidth="1"/>
  <headerFooter>
    <oddHeader/>
    <oddFooter>&amp;L&amp;8 Das Steuer und die Lupe · Band 3b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2026-10-17T03:33:26Z</dcterms:created>
  <dcterms:modified xmlns:dcterms="http://purl.org/dc/terms/" xmlns:xsi="http://www.w3.org/2001/XMLSchema-instance" xsi:type="dcterms:W3CDTF">2026-10-17T03:33:26Z</dcterms:modified>
</cp:coreProperties>
</file>