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Maßnahmenplan" sheetId="2" state="visible" r:id="rId2"/>
    <sheet xmlns:r="http://schemas.openxmlformats.org/officeDocument/2006/relationships" name="Auswertung" sheetId="3" state="visible" r:id="rId3"/>
    <sheet xmlns:r="http://schemas.openxmlformats.org/officeDocument/2006/relationships" name="Beispiele" sheetId="4" state="visible" r:id="rId4"/>
    <sheet xmlns:r="http://schemas.openxmlformats.org/officeDocument/2006/relationships" name="Listen" sheetId="5" state="visible" r:id="rId5"/>
  </sheets>
  <definedNames>
    <definedName name="Stichtag">Auswertung!$B$5</definedName>
    <definedName name="_xlnm.Print_Area" localSheetId="0">'Anleitung'!$A$1:$B$55</definedName>
    <definedName name="_xlnm.Print_Titles" localSheetId="1">'Maßnahmenplan'!$6:$7,'Maßnahmenplan'!$A:$B</definedName>
    <definedName name="_xlnm.Print_Area" localSheetId="1">'Maßnahmenplan'!$A$6:$N$47</definedName>
    <definedName name="_xlnm.Print_Area" localSheetId="2">'Auswertung'!$A$1:$J$36</definedName>
    <definedName name="_xlnm.Print_Titles" localSheetId="3">'Beispiele'!$5:$5</definedName>
    <definedName name="_xlnm.Print_Area" localSheetId="3">'Beispiele'!$A$1:$G$19</definedName>
  </definedNames>
  <calcPr calcId="124519" fullCalcOnLoad="1"/>
</workbook>
</file>

<file path=xl/styles.xml><?xml version="1.0" encoding="utf-8"?>
<styleSheet xmlns="http://schemas.openxmlformats.org/spreadsheetml/2006/main">
  <numFmts count="2">
    <numFmt numFmtId="164" formatCode="DD.MM.YYYY"/>
    <numFmt numFmtId="165" formatCode="#,##0.00 [$€-407]"/>
  </numFmts>
  <fonts count="22">
    <font>
      <name val="Calibri"/>
      <family val="2"/>
      <color theme="1"/>
      <sz val="11"/>
      <scheme val="minor"/>
    </font>
    <font>
      <name val="Aptos"/>
      <b val="1"/>
      <color rgb="00FFFFFF"/>
      <sz val="10"/>
    </font>
    <font>
      <name val="Aptos"/>
      <sz val="10"/>
    </font>
    <font>
      <name val="Aptos"/>
      <b val="1"/>
      <color rgb="008C5A2B"/>
      <sz val="18"/>
    </font>
    <font>
      <name val="Aptos"/>
      <i val="1"/>
      <color rgb="007A6A55"/>
      <sz val="10"/>
    </font>
    <font>
      <name val="Aptos"/>
      <color rgb="007A6A55"/>
      <sz val="8.5"/>
    </font>
    <font>
      <name val="Aptos"/>
      <b val="1"/>
      <color rgb="008C5A2B"/>
      <sz val="12"/>
    </font>
    <font>
      <name val="Aptos"/>
      <b val="1"/>
      <color rgb="002B2B2B"/>
      <sz val="10"/>
    </font>
    <font>
      <name val="Aptos"/>
      <color rgb="002B2B2B"/>
      <sz val="10"/>
    </font>
    <font>
      <name val="Aptos"/>
      <i val="1"/>
      <sz val="10"/>
    </font>
    <font>
      <name val="Aptos"/>
      <i val="1"/>
      <color rgb="007A6A55"/>
      <sz val="9"/>
    </font>
    <font>
      <name val="Aptos"/>
      <b val="1"/>
      <color rgb="008C5A2B"/>
      <sz val="16"/>
    </font>
    <font>
      <name val="Aptos"/>
      <i val="1"/>
      <color rgb="007A6A55"/>
      <sz val="9.5"/>
    </font>
    <font>
      <name val="Aptos"/>
      <b val="1"/>
      <color rgb="005E3A1B"/>
      <sz val="10"/>
    </font>
    <font>
      <name val="Aptos"/>
      <b val="1"/>
      <color rgb="008C5A2B"/>
      <sz val="9"/>
    </font>
    <font>
      <name val="Aptos"/>
      <sz val="9.5"/>
    </font>
    <font>
      <name val="Aptos"/>
      <b val="1"/>
      <color rgb="00FFFFFF"/>
      <sz val="9.5"/>
    </font>
    <font>
      <name val="Aptos"/>
      <i val="1"/>
      <color rgb="002B2B2B"/>
      <sz val="10"/>
    </font>
    <font>
      <name val="Aptos"/>
      <b val="1"/>
      <color rgb="008C5A2B"/>
      <sz val="10"/>
    </font>
    <font>
      <name val="Aptos"/>
      <b val="1"/>
      <sz val="11"/>
    </font>
    <font>
      <name val="Aptos"/>
      <b val="1"/>
      <sz val="10"/>
    </font>
    <font>
      <name val="Aptos"/>
      <b val="1"/>
      <sz val="10.5"/>
    </font>
  </fonts>
  <fills count="7">
    <fill>
      <patternFill/>
    </fill>
    <fill>
      <patternFill patternType="gray125"/>
    </fill>
    <fill>
      <patternFill patternType="solid">
        <fgColor rgb="008C5A2B"/>
      </patternFill>
    </fill>
    <fill>
      <patternFill patternType="solid">
        <fgColor rgb="00EFE7DC"/>
      </patternFill>
    </fill>
    <fill>
      <patternFill patternType="solid">
        <fgColor rgb="00F7F2EA"/>
      </patternFill>
    </fill>
    <fill>
      <patternFill patternType="solid">
        <fgColor rgb="00FFF9E5"/>
      </patternFill>
    </fill>
    <fill>
      <patternFill patternType="solid">
        <fgColor rgb="00ECE6DA"/>
      </patternFill>
    </fill>
  </fills>
  <borders count="8">
    <border>
      <left/>
      <right/>
      <top/>
      <bottom/>
      <diagonal/>
    </border>
    <border>
      <left style="thin">
        <color rgb="00C9BBA6"/>
      </left>
      <right style="thin">
        <color rgb="00C9BBA6"/>
      </right>
      <top style="thin">
        <color rgb="00C9BBA6"/>
      </top>
      <bottom style="thin">
        <color rgb="00C9BBA6"/>
      </bottom>
    </border>
    <border>
      <bottom style="medium">
        <color rgb="00C9BBA6"/>
      </bottom>
    </border>
    <border>
      <bottom style="thin">
        <color rgb="00C9BBA6"/>
      </bottom>
    </border>
    <border>
      <left style="thick">
        <color rgb="008C5A2B"/>
      </left>
    </border>
    <border/>
    <border>
      <bottom style="thin">
        <color rgb="008C5A2B"/>
      </bottom>
    </border>
    <border>
      <left style="thin">
        <color rgb="00C9BBA6"/>
      </left>
      <right style="thin">
        <color rgb="00C9BBA6"/>
      </right>
      <top style="medium">
        <color rgb="008C5A2B"/>
      </top>
    </border>
  </borders>
  <cellStyleXfs count="1">
    <xf numFmtId="0" fontId="0" fillId="0" borderId="0"/>
  </cellStyleXfs>
  <cellXfs count="67">
    <xf numFmtId="0" fontId="0" fillId="0" borderId="0" pivotButton="0" quotePrefix="0" xfId="0"/>
    <xf numFmtId="0" fontId="3" fillId="0" borderId="0" pivotButton="0" quotePrefix="0" xfId="0"/>
    <xf numFmtId="0" fontId="4" fillId="0" borderId="0" pivotButton="0" quotePrefix="0" xfId="0"/>
    <xf numFmtId="0" fontId="5" fillId="0" borderId="2" pivotButton="0" quotePrefix="0" xfId="0"/>
    <xf numFmtId="0" fontId="0" fillId="0" borderId="2" pivotButton="0" quotePrefix="0" xfId="0"/>
    <xf numFmtId="0" fontId="6" fillId="0" borderId="3" pivotButton="0" quotePrefix="0" xfId="0"/>
    <xf numFmtId="0" fontId="0" fillId="0" borderId="3" pivotButton="0" quotePrefix="0" xfId="0"/>
    <xf numFmtId="0" fontId="2" fillId="0" borderId="0" applyAlignment="1" pivotButton="0" quotePrefix="0" xfId="0">
      <alignment vertical="top" wrapText="1"/>
    </xf>
    <xf numFmtId="0" fontId="2" fillId="3" borderId="4" applyAlignment="1" pivotButton="0" quotePrefix="0" xfId="0">
      <alignment vertical="top" wrapText="1"/>
    </xf>
    <xf numFmtId="0" fontId="0" fillId="3" borderId="5" pivotButton="0" quotePrefix="0" xfId="0"/>
    <xf numFmtId="0" fontId="7" fillId="0" borderId="1" applyAlignment="1" pivotButton="0" quotePrefix="0" xfId="0">
      <alignment vertical="top" wrapText="1"/>
    </xf>
    <xf numFmtId="0" fontId="8" fillId="0" borderId="1" applyAlignment="1" pivotButton="0" quotePrefix="0" xfId="0">
      <alignment vertical="top" wrapText="1"/>
    </xf>
    <xf numFmtId="0" fontId="7" fillId="4" borderId="1" applyAlignment="1" pivotButton="0" quotePrefix="0" xfId="0">
      <alignment vertical="top" wrapText="1"/>
    </xf>
    <xf numFmtId="0" fontId="8" fillId="4" borderId="1" applyAlignment="1" pivotButton="0" quotePrefix="0" xfId="0">
      <alignment vertical="top" wrapText="1"/>
    </xf>
    <xf numFmtId="0" fontId="1" fillId="2" borderId="1" applyAlignment="1" pivotButton="0" quotePrefix="0" xfId="0">
      <alignment vertical="top" wrapText="1"/>
    </xf>
    <xf numFmtId="0" fontId="9" fillId="0" borderId="0" applyAlignment="1" pivotButton="0" quotePrefix="0" xfId="0">
      <alignment vertical="top" wrapText="1"/>
    </xf>
    <xf numFmtId="0" fontId="10" fillId="0" borderId="0" pivotButton="0" quotePrefix="0" xfId="0"/>
    <xf numFmtId="0" fontId="11" fillId="0" borderId="0" pivotButton="0" quotePrefix="0" xfId="0"/>
    <xf numFmtId="0" fontId="12" fillId="0" borderId="0" applyAlignment="1" pivotButton="0" quotePrefix="0" xfId="0">
      <alignment vertical="center"/>
    </xf>
    <xf numFmtId="0" fontId="5" fillId="0" borderId="0" pivotButton="0" quotePrefix="0" xfId="0"/>
    <xf numFmtId="0" fontId="13" fillId="3" borderId="4" applyAlignment="1" pivotButton="0" quotePrefix="0" xfId="0">
      <alignment horizontal="left" vertical="center" wrapText="1" indent="1"/>
    </xf>
    <xf numFmtId="0" fontId="0" fillId="3" borderId="0" pivotButton="0" quotePrefix="0" xfId="0"/>
    <xf numFmtId="0" fontId="14" fillId="0" borderId="0" applyAlignment="1" pivotButton="0" quotePrefix="0" xfId="0">
      <alignment horizontal="right" vertical="center"/>
    </xf>
    <xf numFmtId="0" fontId="15" fillId="5" borderId="6" applyAlignment="1" pivotButton="0" quotePrefix="0" xfId="0">
      <alignment horizontal="left" vertical="center"/>
    </xf>
    <xf numFmtId="0" fontId="0" fillId="5" borderId="6" pivotButton="0" quotePrefix="0" xfId="0"/>
    <xf numFmtId="164" fontId="15" fillId="6" borderId="6" applyAlignment="1" pivotButton="0" quotePrefix="0" xfId="0">
      <alignment horizontal="left" vertical="center"/>
    </xf>
    <xf numFmtId="0" fontId="14" fillId="3" borderId="7" applyAlignment="1" pivotButton="0" quotePrefix="0" xfId="0">
      <alignment horizontal="left" vertical="center" wrapText="1"/>
    </xf>
    <xf numFmtId="0" fontId="0" fillId="3" borderId="7" pivotButton="0" quotePrefix="0" xfId="0"/>
    <xf numFmtId="0" fontId="16" fillId="2" borderId="1" applyAlignment="1" pivotButton="0" quotePrefix="0" xfId="0">
      <alignment horizontal="left" vertical="center" wrapText="1"/>
    </xf>
    <xf numFmtId="0" fontId="2" fillId="0" borderId="1" applyAlignment="1" pivotButton="0" quotePrefix="0" xfId="0">
      <alignment horizontal="center" vertical="top" wrapText="1"/>
    </xf>
    <xf numFmtId="0" fontId="2" fillId="0" borderId="1" applyAlignment="1" pivotButton="0" quotePrefix="0" xfId="0">
      <alignment horizontal="left" vertical="top" wrapText="1"/>
    </xf>
    <xf numFmtId="164" fontId="2" fillId="0" borderId="1" applyAlignment="1" pivotButton="0" quotePrefix="0" xfId="0">
      <alignment horizontal="left" vertical="top" wrapText="1"/>
    </xf>
    <xf numFmtId="165" fontId="2" fillId="0" borderId="1" applyAlignment="1" pivotButton="0" quotePrefix="0" xfId="0">
      <alignment horizontal="left" vertical="top" wrapText="1"/>
    </xf>
    <xf numFmtId="0" fontId="17" fillId="6" borderId="1" applyAlignment="1" pivotButton="0" quotePrefix="0" xfId="0">
      <alignment horizontal="center" vertical="top" wrapText="1"/>
    </xf>
    <xf numFmtId="0" fontId="2" fillId="4" borderId="1" applyAlignment="1" pivotButton="0" quotePrefix="0" xfId="0">
      <alignment horizontal="center" vertical="top" wrapText="1"/>
    </xf>
    <xf numFmtId="0" fontId="2" fillId="4" borderId="1" applyAlignment="1" pivotButton="0" quotePrefix="0" xfId="0">
      <alignment horizontal="left" vertical="top" wrapText="1"/>
    </xf>
    <xf numFmtId="164" fontId="2" fillId="4" borderId="1" applyAlignment="1" pivotButton="0" quotePrefix="0" xfId="0">
      <alignment horizontal="left" vertical="top" wrapText="1"/>
    </xf>
    <xf numFmtId="165" fontId="2" fillId="4" borderId="1" applyAlignment="1" pivotButton="0" quotePrefix="0" xfId="0">
      <alignment horizontal="left" vertical="top" wrapText="1"/>
    </xf>
    <xf numFmtId="0" fontId="12" fillId="0" borderId="0" pivotButton="0" quotePrefix="0" xfId="0"/>
    <xf numFmtId="0" fontId="18" fillId="0" borderId="0" applyAlignment="1" pivotButton="0" quotePrefix="0" xfId="0">
      <alignment horizontal="right" vertical="center"/>
    </xf>
    <xf numFmtId="164" fontId="19" fillId="5" borderId="1" applyAlignment="1" pivotButton="0" quotePrefix="0" xfId="0">
      <alignment horizontal="center" vertical="center"/>
    </xf>
    <xf numFmtId="0" fontId="0" fillId="5" borderId="1" pivotButton="0" quotePrefix="0" xfId="0"/>
    <xf numFmtId="0" fontId="16" fillId="2" borderId="1" applyAlignment="1" pivotButton="0" quotePrefix="0" xfId="0">
      <alignment horizontal="center" vertical="center" wrapText="1"/>
    </xf>
    <xf numFmtId="0" fontId="2" fillId="0" borderId="1" applyAlignment="1" pivotButton="0" quotePrefix="0" xfId="0">
      <alignment horizontal="left" vertical="center" wrapText="1"/>
    </xf>
    <xf numFmtId="0" fontId="2" fillId="0" borderId="1" applyAlignment="1" pivotButton="0" quotePrefix="0" xfId="0">
      <alignment horizontal="center" vertical="center"/>
    </xf>
    <xf numFmtId="165" fontId="2" fillId="0" borderId="1" applyAlignment="1" pivotButton="0" quotePrefix="0" xfId="0">
      <alignment horizontal="center" vertical="center"/>
    </xf>
    <xf numFmtId="9" fontId="2" fillId="0" borderId="1" applyAlignment="1" pivotButton="0" quotePrefix="0" xfId="0">
      <alignment horizontal="center" vertical="center"/>
    </xf>
    <xf numFmtId="0" fontId="4" fillId="4" borderId="1" applyAlignment="1" pivotButton="0" quotePrefix="0" xfId="0">
      <alignment horizontal="left" vertical="center" wrapText="1"/>
    </xf>
    <xf numFmtId="0" fontId="4" fillId="4" borderId="1" applyAlignment="1" pivotButton="0" quotePrefix="0" xfId="0">
      <alignment horizontal="center" vertical="center"/>
    </xf>
    <xf numFmtId="165" fontId="4" fillId="4" borderId="1" applyAlignment="1" pivotButton="0" quotePrefix="0" xfId="0">
      <alignment horizontal="center" vertical="center"/>
    </xf>
    <xf numFmtId="9" fontId="4" fillId="4" borderId="1" applyAlignment="1" pivotButton="0" quotePrefix="0" xfId="0">
      <alignment horizontal="center" vertical="center"/>
    </xf>
    <xf numFmtId="0" fontId="20" fillId="3" borderId="1" applyAlignment="1" pivotButton="0" quotePrefix="0" xfId="0">
      <alignment horizontal="left" vertical="center" wrapText="1"/>
    </xf>
    <xf numFmtId="0" fontId="20" fillId="3" borderId="1" applyAlignment="1" pivotButton="0" quotePrefix="0" xfId="0">
      <alignment horizontal="center" vertical="center"/>
    </xf>
    <xf numFmtId="165" fontId="20" fillId="3" borderId="1" applyAlignment="1" pivotButton="0" quotePrefix="0" xfId="0">
      <alignment horizontal="center" vertical="center"/>
    </xf>
    <xf numFmtId="9" fontId="20" fillId="3" borderId="1" applyAlignment="1" pivotButton="0" quotePrefix="0" xfId="0">
      <alignment horizontal="center" vertical="center"/>
    </xf>
    <xf numFmtId="0" fontId="10" fillId="0" borderId="0" applyAlignment="1" pivotButton="0" quotePrefix="0" xfId="0">
      <alignment horizontal="center"/>
    </xf>
    <xf numFmtId="165" fontId="10" fillId="0" borderId="0" applyAlignment="1" pivotButton="0" quotePrefix="0" xfId="0">
      <alignment horizontal="center"/>
    </xf>
    <xf numFmtId="0" fontId="2" fillId="0" borderId="1" applyAlignment="1" pivotButton="0" quotePrefix="0" xfId="0">
      <alignment vertical="center" wrapText="1"/>
    </xf>
    <xf numFmtId="1" fontId="21" fillId="6" borderId="1" applyAlignment="1" pivotButton="0" quotePrefix="0" xfId="0">
      <alignment horizontal="center" vertical="center"/>
    </xf>
    <xf numFmtId="0" fontId="0" fillId="6" borderId="1" pivotButton="0" quotePrefix="0" xfId="0"/>
    <xf numFmtId="9" fontId="21" fillId="6" borderId="1" applyAlignment="1" pivotButton="0" quotePrefix="0" xfId="0">
      <alignment horizontal="center" vertical="center"/>
    </xf>
    <xf numFmtId="165" fontId="21" fillId="6" borderId="1" applyAlignment="1" pivotButton="0" quotePrefix="0" xfId="0">
      <alignment horizontal="center" vertical="center"/>
    </xf>
    <xf numFmtId="0" fontId="18" fillId="0" borderId="1" applyAlignment="1" pivotButton="0" quotePrefix="0" xfId="0">
      <alignment vertical="top" wrapText="1"/>
    </xf>
    <xf numFmtId="0" fontId="2" fillId="0" borderId="1" applyAlignment="1" pivotButton="0" quotePrefix="0" xfId="0">
      <alignment vertical="top" wrapText="1"/>
    </xf>
    <xf numFmtId="0" fontId="18" fillId="4" borderId="1" applyAlignment="1" pivotButton="0" quotePrefix="0" xfId="0">
      <alignment vertical="top" wrapText="1"/>
    </xf>
    <xf numFmtId="0" fontId="2" fillId="4" borderId="1" applyAlignment="1" pivotButton="0" quotePrefix="0" xfId="0">
      <alignment vertical="top" wrapText="1"/>
    </xf>
    <xf numFmtId="0" fontId="1" fillId="2" borderId="1" applyAlignment="1" pivotButton="0" quotePrefix="0" xfId="0">
      <alignment vertical="center" wrapText="1"/>
    </xf>
  </cellXfs>
  <cellStyles count="1">
    <cellStyle name="Normal" xfId="0" builtinId="0" hidden="0"/>
  </cellStyles>
  <dxfs count="4">
    <dxf>
      <font>
        <name val="Aptos"/>
        <b val="1"/>
        <color rgb="00B00020"/>
      </font>
      <fill>
        <patternFill patternType="solid">
          <fgColor rgb="00F9D9D9"/>
        </patternFill>
      </fill>
    </dxf>
    <dxf>
      <fill>
        <patternFill patternType="solid">
          <fgColor rgb="00F9D9D9"/>
        </patternFill>
      </fill>
    </dxf>
    <dxf>
      <font>
        <name val="Aptos"/>
        <color rgb="002F4F1F"/>
      </font>
      <fill>
        <patternFill patternType="solid">
          <fgColor rgb="00DDEBD3"/>
        </patternFill>
      </fill>
    </dxf>
    <dxf>
      <font>
        <name val="Aptos"/>
        <color rgb="005A4A00"/>
      </font>
      <fill>
        <patternFill patternType="solid">
          <fgColor rgb="00FFF2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Maßnahmen je STOP-Stufe</a:t>
            </a:r>
          </a:p>
        </rich>
      </tx>
    </title>
    <plotArea>
      <barChart>
        <barDir val="bar"/>
        <grouping val="clustered"/>
        <ser>
          <idx val="0"/>
          <order val="0"/>
          <spPr>
            <a:solidFill xmlns:a="http://schemas.openxmlformats.org/drawingml/2006/main">
              <a:srgbClr val="8C5A2B"/>
            </a:solidFill>
            <a:ln xmlns:a="http://schemas.openxmlformats.org/drawingml/2006/main">
              <a:prstDash val="solid"/>
            </a:ln>
          </spPr>
          <cat>
            <numRef>
              <f>'Auswertung'!$A$9:$A$13</f>
            </numRef>
          </cat>
          <val>
            <numRef>
              <f>'Auswertung'!$H$9:$H$13</f>
            </numRef>
          </val>
        </ser>
        <gapWidth val="150"/>
        <axId val="10"/>
        <axId val="100"/>
      </barChart>
      <catAx>
        <axId val="10"/>
        <scaling>
          <orientation val="maxMin"/>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18</row>
      <rowOff>0</rowOff>
    </from>
    <ext cx="468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55"/>
  <sheetViews>
    <sheetView showGridLines="0" workbookViewId="0">
      <selection activeCell="A1" sqref="A1"/>
    </sheetView>
  </sheetViews>
  <sheetFormatPr baseColWidth="8" defaultRowHeight="15"/>
  <cols>
    <col width="27" customWidth="1" min="1" max="1"/>
    <col width="108" customWidth="1" min="2" max="2"/>
  </cols>
  <sheetData>
    <row r="1" ht="30" customHeight="1">
      <c r="A1" s="1" t="inlineStr">
        <is>
          <t>Maßnahmenplan nach STOP-Prinzip</t>
        </is>
      </c>
    </row>
    <row r="2" ht="18" customHeight="1">
      <c r="A2" s="2" t="inlineStr">
        <is>
          <t>Vorlage zu Abschnitt 1.11 des Bandes 3a (Engineering sicherer Prozesse) · Budgetkompass: Abschnitt 1.9 · Anker: ISO 45001, 8.1.2 · 6.1.4 · 6.2.2</t>
        </is>
      </c>
    </row>
    <row r="3">
      <c r="A3" s="3" t="inlineStr">
        <is>
          <t>Das Steuer und die Lupe · Band 3a · buecher.effedore.com</t>
        </is>
      </c>
      <c r="B3" s="4" t="n"/>
    </row>
    <row r="6" ht="22" customHeight="1">
      <c r="A6" s="5" t="inlineStr">
        <is>
          <t>Wozu diese Vorlage dient</t>
        </is>
      </c>
      <c r="B6" s="6" t="n"/>
    </row>
    <row r="7" ht="57.8" customHeight="1">
      <c r="A7" s="7" t="inlineStr">
        <is>
          <t>Der Plan hält fest, welche Maßnahmen das Haus gegen seine Gefährdungen ergreift, auf welcher Stufe der Hierarchie sie ansetzen, wer sie bis wann mit welchen Mitteln umsetzt und ob sie wirken. Er folgt dem Prinzip des Abschnitts 1.11 – «Gestalte die Gefahr weg, statt um sie herum zu schulen» – und dem Budgetkompass des Abschnitts 1.9: Das Geld folgt der Maßnahmenhierarchie von oben nach unten. Die Gefährdungen selbst ermitteln und bewerten Sie in der Vorlage «Gefährdungsbeurteilung-Matrix» (Abschnitte 1.5 und 2.12); hier steht, was daraus folgt.</t>
        </is>
      </c>
    </row>
    <row r="8" ht="44.59999999999999" customHeight="1">
      <c r="A8" s="8" t="inlineStr">
        <is>
          <t>Hierarchieprinzip des Bandes: Die Hierarchie der Maßnahmen (8.1.2) läuft von der Beseitigung über die Substitution und die technischen Maßnahmen zu den organisatorischen und zuletzt zur persönlichen Schutzausrüstung – und sie wird von oben nach unten abgearbeitet, nicht umgekehrt. Sie ist eine Rangordnung, keine Auswahlliste. Wer auf einer unteren Stufe stehen bleibt, begründet, warum die höhere nicht ging; der Maßstab ist, was vernünftigerweise praktikabel ist, nicht Bequemlichkeit.</t>
        </is>
      </c>
      <c r="B8" s="9" t="n"/>
    </row>
    <row r="10" ht="22" customHeight="1">
      <c r="A10" s="5" t="inlineStr">
        <is>
          <t>So gehen Sie vor (die Schritte des Bandes)</t>
        </is>
      </c>
      <c r="B10" s="6" t="n"/>
    </row>
    <row r="11" ht="44.59999999999999" customHeight="1">
      <c r="A11" s="10" t="inlineStr">
        <is>
          <t>1  Die Hierarchie von oben lesen</t>
        </is>
      </c>
      <c r="B11" s="11" t="inlineStr">
        <is>
          <t>Fragen Sie für jede wirkliche Gefahr der Reihe nach: Lässt sie sich beseitigen? Ersetzen? Technisch beherrschen – auch durch Umgestaltung der Arbeit (anderer Grundriss, klügerer Ablauf, Trennung von Laufweg und Gefahrenzone)? Erst dann das Organisatorische (Abläufe, Unterweisung), zuletzt die persönliche Schutzausrüstung. Tragen Sie die Stufe ein, auf der die Maßnahme ansetzt.</t>
        </is>
      </c>
    </row>
    <row r="12" ht="44.59999999999999" customHeight="1">
      <c r="A12" s="12" t="inlineStr">
        <is>
          <t>2  Haltepunkt begründen</t>
        </is>
      </c>
      <c r="B12" s="13" t="inlineStr">
        <is>
          <t>Bleiben Sie unter der höchsten möglichen Stufe stehen, tragen Sie in der Spalte «Begründung» ein, warum die höhere nicht möglich war. Das ist nach dem Band ein ehrlicher Nachweis erfüllter Sorgfalt (Abschnitt 1.7) und eine Erinnerung, die höhere Stufe beim nächsten Umbau erneut zu prüfen. Was heute praktisch unmöglich war, ist es morgen vielleicht nicht mehr.</t>
        </is>
      </c>
    </row>
    <row r="13" ht="44.59999999999999" customHeight="1">
      <c r="A13" s="10" t="inlineStr">
        <is>
          <t>3  Den Gestaltungsmoment nutzen</t>
        </is>
      </c>
      <c r="B13" s="11" t="inlineStr">
        <is>
          <t>Bei jeder Anschaffung, jedem Umbau, jedem neuen Ablauf ist Sicherheit am billigsten hineinzubauen; später wird jede Verbesserung zur Nachrüstung. Passiver Schutz (Haube, rutschfester Boden, Verriegelung, Absaugung) wirkt ohne Zutun und steht vor aktivem Schutz (Schild, Handschuh, Ermahnung), der nur wirkt, wenn jemand handelt.</t>
        </is>
      </c>
    </row>
    <row r="14" ht="57.8" customHeight="1">
      <c r="A14" s="12" t="inlineStr">
        <is>
          <t>4  Planen: wer, bis wann, womit (6.2.2)</t>
        </is>
      </c>
      <c r="B14" s="13" t="inlineStr">
        <is>
          <t>Wer ein Ziel plant, bestimmt, was getan wird, welche Ressourcen es braucht, wer verantwortlich ist und wann es erreicht sein soll. Tragen Sie Verantwortliche, Frist und Budget ein. Der Band nennt keine Summe und keinen Prozentsatz: Die Höhe leiten Sie aus Ihrer Gefährdungsbeurteilung ab. Manche Maßnahmen sprengen ein Jahr: Planen Sie sie über mehrere Jahre, mit Zwischenschritten, die schon vorher schützen, als eigene Zeilen.</t>
        </is>
      </c>
    </row>
    <row r="15" ht="44.59999999999999" customHeight="1">
      <c r="A15" s="10" t="inlineStr">
        <is>
          <t>5  Umsetzen und Wirksamkeit prüfen</t>
        </is>
      </c>
      <c r="B15" s="11" t="inlineStr">
        <is>
          <t>Führen Sie den Status nach. Prüfen Sie nach der Umsetzung, ob die Maßnahme wirkt (Wirksamkeitsprüfung, Ergebnis). Der Band: Beurteilt ist nicht beherrscht. Eine Maßnahme, die umgesetzt, aber nie auf Wirkung geprüft wurde, zeigt das Blatt «Auswertung» als offenen Punkt.</t>
        </is>
      </c>
    </row>
    <row r="16" ht="44.59999999999999" customHeight="1">
      <c r="A16" s="12" t="inlineStr">
        <is>
          <t>6  Bei Änderungen neu prüfen (8.1.3)</t>
        </is>
      </c>
      <c r="B16" s="13" t="inlineStr">
        <is>
          <t>Jede neue Maschine, jeder neue Grundriss, jeder neue Ablauf kann die Gefahr neu schaffen. Prüfen Sie ihn vor der Inbetriebnahme auf die Gefahren, die er einführt, und legen Sie neue Maßnahmen als neue Zeilen an. Eine einmal sichere Gestaltung ist nicht für immer sicher.</t>
        </is>
      </c>
    </row>
    <row r="18" ht="22" customHeight="1">
      <c r="A18" s="5" t="inlineStr">
        <is>
          <t>Die Stufen der Hierarchie (Budgetkompass, Abschnitt 1.9 · Abschnitt 1.11)</t>
        </is>
      </c>
      <c r="B18" s="6" t="n"/>
    </row>
    <row r="19" ht="18.2" customHeight="1">
      <c r="A19" s="14" t="inlineStr">
        <is>
          <t>Stufe</t>
        </is>
      </c>
      <c r="B19" s="14" t="inlineStr">
        <is>
          <t>Art der Maßnahme · Kosten und Wirkung nach dem Band</t>
        </is>
      </c>
    </row>
    <row r="20" ht="31.4" customHeight="1">
      <c r="A20" s="12" t="inlineStr">
        <is>
          <t>B – Beseitigung</t>
        </is>
      </c>
      <c r="B20" s="13" t="inlineStr">
        <is>
          <t>Die Gefahr entfernen (die scharfe Kante gerundet). Die einzige Stufe, die Gewissheit gibt: Eine beseitigte Gefahr lässt keine Restgefahr. Kosten im Voraus hoch, am wirksamsten, dauerhaft.</t>
        </is>
      </c>
    </row>
    <row r="21" ht="18.2" customHeight="1">
      <c r="A21" s="10" t="inlineStr">
        <is>
          <t>S – Substitution</t>
        </is>
      </c>
      <c r="B21" s="11" t="inlineStr">
        <is>
          <t>Die Gefahr ersetzen (der giftige Stoff ersetzt). Kosten im Voraus hoch, am wirksamsten, dauerhaft.</t>
        </is>
      </c>
    </row>
    <row r="22" ht="31.4" customHeight="1">
      <c r="A22" s="12" t="inlineStr">
        <is>
          <t>T – Technisch</t>
        </is>
      </c>
      <c r="B22" s="13" t="inlineStr">
        <is>
          <t>Bauliche und technische Schutzeinrichtungen sowie die Umgestaltung der Arbeit. Kosten mittel, wirksam, dauerhaft. Passiv: wirkt ohne Zutun, bei geeigneter Auslegung und Instandhaltung; versagt bei Defekt, fehlender Wartung, Umgehung.</t>
        </is>
      </c>
    </row>
    <row r="23" ht="31.4" customHeight="1">
      <c r="A23" s="10" t="inlineStr">
        <is>
          <t>O – Organisatorisch</t>
        </is>
      </c>
      <c r="B23" s="11" t="inlineStr">
        <is>
          <t>Abläufe, Unterweisung, Reihenfolge (Schulung gehört hierher). Kosten gering bis mittel, wirksam, pflegebedürftig. Aktiv: wirkt nur, wenn jemand handelt; versagt bei Vergessen, Hast, Müdigkeit.</t>
        </is>
      </c>
    </row>
    <row r="24" ht="31.4" customHeight="1">
      <c r="A24" s="12" t="inlineStr">
        <is>
          <t>P – Persönlich</t>
        </is>
      </c>
      <c r="B24" s="13" t="inlineStr">
        <is>
          <t>Persönliche Schutzausrüstung (PSA). Kosten gering, am schwächsten, laufend (Ersatz, Pflege). Nicht falsch, aber die Ergänzung dort, wo die oberen Stufen eine Restgefahr lassen – nie Ersatz, nie die erste Stufe.</t>
        </is>
      </c>
    </row>
    <row r="25" ht="44.59999999999999" customHeight="1">
      <c r="A25" s="15" t="inlineStr">
        <is>
          <t>Hinweis zur Zählung: Der Band führt in Abschnitt 1.11 und in der Norm (8.1.2) fünf Stufen (Beseitigung, Substitution, technische, organisatorische Maßnahmen, PSA); die Budgettabelle in Abschnitt 1.9 fasst Beseitigung und Substitution zu einer Zeile «B/S» zusammen. Diese Vorlage führt die fünf Stufen getrennt; im Blatt «Auswertung» können Sie B und S zusammenlesen.</t>
        </is>
      </c>
    </row>
    <row r="27" ht="22" customHeight="1">
      <c r="A27" s="5" t="inlineStr">
        <is>
          <t>Die Spalten des Blatts «Maßnahmenplan»</t>
        </is>
      </c>
      <c r="B27" s="6" t="n"/>
    </row>
    <row r="28" ht="18.2" customHeight="1">
      <c r="A28" s="14" t="inlineStr">
        <is>
          <t>Spalte</t>
        </is>
      </c>
      <c r="B28" s="14" t="inlineStr">
        <is>
          <t>Bedeutung</t>
        </is>
      </c>
    </row>
    <row r="29" ht="31.4" customHeight="1">
      <c r="A29" s="10" t="inlineStr">
        <is>
          <t>Gefährdung / Bezug</t>
        </is>
      </c>
      <c r="B29" s="11" t="inlineStr">
        <is>
          <t>Welche Gefährdung die Maßnahme behandelt: Nummer im Gefährdungsregister (Vorlage Abschnitte 1.5 / 2.12), Bereich, Anlass (z. B. Umbau, Beinahe-Unfall, Befund der Begehung).</t>
        </is>
      </c>
    </row>
    <row r="30" ht="18.2" customHeight="1">
      <c r="A30" s="12" t="inlineStr">
        <is>
          <t>STOP-Stufe</t>
        </is>
      </c>
      <c r="B30" s="13" t="inlineStr">
        <is>
          <t>Auswahl: B · S · T · O · P nach der Hierarchie von 8.1.2. Die Auswertung rechnet mit dieser Spalte.</t>
        </is>
      </c>
    </row>
    <row r="31" ht="18.2" customHeight="1">
      <c r="A31" s="10" t="inlineStr">
        <is>
          <t>Maßnahme</t>
        </is>
      </c>
      <c r="B31" s="11" t="inlineStr">
        <is>
          <t>Was konkret getan wird – so, dass eine Person danach prüfen kann, ob es getan ist.</t>
        </is>
      </c>
    </row>
    <row r="32" ht="31.4" customHeight="1">
      <c r="A32" s="12" t="inlineStr">
        <is>
          <t>Wirkung</t>
        </is>
      </c>
      <c r="B32" s="13" t="inlineStr">
        <is>
          <t>passiv – wirkt ohne Zutun · aktiv – wirkt nur, wenn jemand handelt (Unterscheidung des Bandes, Tabelle 1 in 1.11). Andere Einträge sind möglich.</t>
        </is>
      </c>
    </row>
    <row r="33" ht="31.4" customHeight="1">
      <c r="A33" s="10" t="inlineStr">
        <is>
          <t>Begründung</t>
        </is>
      </c>
      <c r="B33" s="11" t="inlineStr">
        <is>
          <t>Pflicht, wenn Sie unter der höchsten möglichen Stufe bleiben (siehe Schritt 2). Zeilen auf Stufe O oder P ohne Begründung markiert das Blatt rot und zählt die Auswertung.</t>
        </is>
      </c>
    </row>
    <row r="34" ht="44.59999999999999" customHeight="1">
      <c r="A34" s="12" t="inlineStr">
        <is>
          <t>Verantwortlich · Frist · Budget</t>
        </is>
      </c>
      <c r="B34" s="13" t="inlineStr">
        <is>
          <t>Person oder Rolle (Verantwortung mit Mitteln und Befugnis, Abschnitt 1.6) · Termin · Mittel in Euro. Der Arbeitgeber trägt die Mittel des Schutzes: Die Kosten der Maßnahmen dürfen nicht den Beschäftigten auferlegt werden (nationales Recht; Deutschland: § 3 Abs. 3 ArbSchG, mit Entsprechungen in Österreich und der Schweiz – Abschnitt 1.9). Das gilt auch für die Schuhe des Spülers.</t>
        </is>
      </c>
    </row>
    <row r="35" ht="44.59999999999999" customHeight="1">
      <c r="A35" s="10" t="inlineStr">
        <is>
          <t>Status · Wirksamkeit · Ergebnis</t>
        </is>
      </c>
      <c r="B35" s="11" t="inlineStr">
        <is>
          <t>Status: offen · in Planung · in Umsetzung · umgesetzt · zurückgestellt (begründet). Wirksamkeit geprüft am (Datum) und Ergebnis: wirksam · teilweise wirksam · nicht wirksam · noch nicht geprüft. Bei «nicht wirksam» beginnt der Kreis von vorn: neue Zeile, ggf. höhere Stufe.</t>
        </is>
      </c>
    </row>
    <row r="36" ht="31.4" customHeight="1">
      <c r="A36" s="12" t="inlineStr">
        <is>
          <t>Fälligkeit</t>
        </is>
      </c>
      <c r="B36" s="13" t="inlineStr">
        <is>
          <t>Formel: «überfällig», wenn die Frist vor dem Stichtag liegt und die Maßnahme weder umgesetzt noch begründet zurückgestellt ist. Der Stichtag steht im Blatt «Auswertung» (Standard: heutiges Datum, überschreibbar). Graue Felder enthalten Formeln.</t>
        </is>
      </c>
    </row>
    <row r="38" ht="22" customHeight="1">
      <c r="A38" s="5" t="inlineStr">
        <is>
          <t>Das Blatt «Auswertung»</t>
        </is>
      </c>
      <c r="B38" s="6" t="n"/>
    </row>
    <row r="39" ht="44.59999999999999" customHeight="1">
      <c r="A39" s="7" t="inlineStr">
        <is>
          <t>Es rechnet live aus dem Maßnahmenplan: Anzahl der Maßnahmen je STOP-Stufe und Umsetzungsstatus, Budget je Stufe, Quote der offenen Maßnahmen, überfällige Maßnahmen gegenüber dem Stichtag sowie Hinweise auf fehlende Begründungen, Verantwortliche, Fristen und Wirksamkeitsprüfungen. Die Auswertung zählt; sie bewertet nicht. Der Band nennt keinen Sollwert für die Verteilung auf die Stufen und keine Mindestsumme: Die Höhe bestimmt das Haus, aber es muss sie bestimmen.</t>
        </is>
      </c>
    </row>
    <row r="41" ht="22" customHeight="1">
      <c r="A41" s="5" t="inlineStr">
        <is>
          <t>Wichtige Abgrenzungen aus dem Band</t>
        </is>
      </c>
      <c r="B41" s="6" t="n"/>
    </row>
    <row r="42" ht="57.8" customHeight="1">
      <c r="A42" s="12" t="inlineStr">
        <is>
          <t>Maß statt Prunk</t>
        </is>
      </c>
      <c r="B42" s="13" t="inlineStr">
        <is>
          <t>Die Norm schreibt die Methode vor – die Hierarchie –, nicht das Gerät; welche Technik gewählt wird, bestimmt das Haus. Sinn der Mittel (7.1) sind angemessene Mittel, gemessen am Risiko, nicht maximale: viel, wo die Gefahr groß ist, wenig, wo sie klein ist. Kein Schutz, den man überlistet: Wählen Sie Lösungen, die die Menschen tatsächlich beibehalten, und fragen Sie die Front, die die Tätigkeit täglich verrichtet.</t>
        </is>
      </c>
    </row>
    <row r="43" ht="31.4" customHeight="1">
      <c r="A43" s="10" t="inlineStr">
        <is>
          <t>Geltender und künftiger Stand</t>
        </is>
      </c>
      <c r="B43" s="11" t="inlineStr">
        <is>
          <t>Maßgeblich ist 8.1.2 der geltenden Ausgabe (ISO 45001:2018 / EN ISO 45001:2023 mit Amd 1:2024). ISO/DIS 45001 (Veröffentlichung 2027 erwartet) ist nicht bindend; ob sie an der Hierarchie etwas ändert, ist erst an ihrem veröffentlichten Text zu beurteilen.</t>
        </is>
      </c>
    </row>
    <row r="45" ht="22" customHeight="1">
      <c r="A45" s="5" t="inlineStr">
        <is>
          <t>Fünf Fragen zur Selbstprüfung (aus der Prüf-Checkliste von 1.11)</t>
        </is>
      </c>
      <c r="B45" s="6" t="n"/>
    </row>
    <row r="46" ht="18.2" customHeight="1">
      <c r="A46" s="7" t="inlineStr">
        <is>
          <t>☐  Lese ich die Hierarchie von oben – Beseitigung und Technik vor PSA und Schulung?</t>
        </is>
      </c>
    </row>
    <row r="47" ht="18.2" customHeight="1">
      <c r="A47" s="7" t="inlineStr">
        <is>
          <t>☐  Nutze ich den Gestaltungsmoment – Kauf, Umbau – für eingebaute Sicherheit?</t>
        </is>
      </c>
    </row>
    <row r="48" ht="18.2" customHeight="1">
      <c r="A48" s="7" t="inlineStr">
        <is>
          <t>☐  Wähle ich passiven Schutz, der ohne Zutun wirkt, vor aktivem, der Wachsamkeit verlangt?</t>
        </is>
      </c>
    </row>
    <row r="49" ht="18.2" customHeight="1">
      <c r="A49" s="7" t="inlineStr">
        <is>
          <t>☐  Prüfe ich jede Änderung auf neu geschaffene Gefahren (8.1.3)?</t>
        </is>
      </c>
    </row>
    <row r="50" ht="18.2" customHeight="1">
      <c r="A50" s="7" t="inlineStr">
        <is>
          <t>☐  Werden vorhandene Schutzeinrichtungen genutzt – oder umgangen, weil sie stören?</t>
        </is>
      </c>
    </row>
    <row r="52" ht="22" customHeight="1">
      <c r="A52" s="5" t="inlineStr">
        <is>
          <t>Was diese Vorlage nicht ist</t>
        </is>
      </c>
      <c r="B52" s="6" t="n"/>
    </row>
    <row r="53" ht="57.8" customHeight="1">
      <c r="A53" s="8" t="inlineStr">
        <is>
          <t>Diese Vorlage ist kein Budgetierungsprogramm und keine Gefährdungsbeurteilung Ihres Hauses. Sie ersetzt weder die Norm noch die Beurteilung des konkreten Falls noch die Beratung durch Fachkraft für Arbeitssicherheit, Betriebsarzt oder Rechtsbeistand. Sie legt kein Budget und keinen Prozentsatz fest: Die Norm nennt keine Zahl. Die Hierarchie ist eine Rangordnung, keine Auswahlliste; die Maßnahmen und ihre Stufen müssen Sie für Ihr Haus selbst bestimmen. Die Angaben im Blatt «Beispiele» stammen aus dem Band und sind Beispiele, keine Vorgabe. Verbindlich ist die jeweils gültige Fassung von Gesetz und Norm.</t>
        </is>
      </c>
      <c r="B53" s="9" t="n"/>
    </row>
    <row r="55">
      <c r="A55" s="16" t="inlineStr">
        <is>
          <t>Das Steuer und die Lupe · Band 3a · buecher.effedore.com</t>
        </is>
      </c>
    </row>
  </sheetData>
  <mergeCells count="10">
    <mergeCell ref="A48:B48"/>
    <mergeCell ref="A7:B7"/>
    <mergeCell ref="A25:B25"/>
    <mergeCell ref="A49:B49"/>
    <mergeCell ref="A47:B47"/>
    <mergeCell ref="A46:B46"/>
    <mergeCell ref="A53:B53"/>
    <mergeCell ref="A8:B8"/>
    <mergeCell ref="A39:B39"/>
    <mergeCell ref="A50:B50"/>
  </mergeCells>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rowBreaks count="1" manualBreakCount="1">
    <brk id="44" min="0" max="16383" man="1"/>
  </rowBreaks>
</worksheet>
</file>

<file path=xl/worksheets/sheet2.xml><?xml version="1.0" encoding="utf-8"?>
<worksheet xmlns="http://schemas.openxmlformats.org/spreadsheetml/2006/main">
  <sheetPr>
    <tabColor rgb="008C5A2B"/>
    <outlinePr summaryBelow="1" summaryRight="1"/>
    <pageSetUpPr fitToPage="0"/>
  </sheetPr>
  <dimension ref="A1:N4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20" customWidth="1" min="3" max="3"/>
    <col width="38" customWidth="1" min="4" max="4"/>
    <col width="20" customWidth="1" min="5" max="5"/>
    <col width="28" customWidth="1" min="6" max="6"/>
    <col width="16" customWidth="1" min="7" max="7"/>
    <col width="11" customWidth="1" min="8" max="8"/>
    <col width="13" customWidth="1" min="9" max="9"/>
    <col width="17" customWidth="1" min="10" max="10"/>
    <col width="11" customWidth="1" min="11" max="11"/>
    <col width="16" customWidth="1" min="12" max="12"/>
    <col width="11" customWidth="1" min="13" max="13"/>
    <col width="26" customWidth="1" min="14" max="14"/>
  </cols>
  <sheetData>
    <row r="1" ht="26" customHeight="1">
      <c r="A1" s="17" t="inlineStr">
        <is>
          <t>Maßnahmenplan nach STOP-Prinzip</t>
        </is>
      </c>
    </row>
    <row r="2" ht="18" customHeight="1">
      <c r="A2" s="18" t="inlineStr">
        <is>
          <t>Vorlage zu Abschnitt 1.11 des Bandes 3a · Budgetkompass: Abschnitt 1.9</t>
        </is>
      </c>
    </row>
    <row r="3" ht="16" customHeight="1">
      <c r="A3" s="19" t="inlineStr">
        <is>
          <t>Das Steuer und die Lupe · Band 3a · buecher.effedore.com</t>
        </is>
      </c>
    </row>
    <row r="4" ht="30" customHeight="1">
      <c r="A4" s="20" t="inlineStr">
        <is>
          <t>Hierarchie von oben nach unten: Beseitigung · Substitution · Technik · Organisation · PSA. Rangordnung, keine Auswahlliste: Wer unten beginnt, folgt der Norm nicht; PSA ergänzt dort, wo eine Restgefahr bleibt, und ersetzt nie.</t>
        </is>
      </c>
      <c r="B4" s="21" t="n"/>
      <c r="C4" s="21" t="n"/>
      <c r="D4" s="21" t="n"/>
      <c r="E4" s="21" t="n"/>
      <c r="F4" s="21" t="n"/>
      <c r="G4" s="21" t="n"/>
      <c r="H4" s="21" t="n"/>
      <c r="I4" s="21" t="n"/>
      <c r="J4" s="21" t="n"/>
      <c r="K4" s="21" t="n"/>
      <c r="L4" s="21" t="n"/>
      <c r="M4" s="21" t="n"/>
      <c r="N4" s="21" t="n"/>
    </row>
    <row r="5" ht="24" customHeight="1">
      <c r="B5" s="22" t="inlineStr">
        <is>
          <t>Haus / Standort:</t>
        </is>
      </c>
      <c r="C5" s="23" t="inlineStr"/>
      <c r="D5" s="24" t="n"/>
      <c r="E5" s="22" t="inlineStr">
        <is>
          <t>Plan für (Zeitraum):</t>
        </is>
      </c>
      <c r="F5" s="23" t="inlineStr"/>
      <c r="G5" s="22" t="inlineStr">
        <is>
          <t>Stichtag (aus «Auswertung»):</t>
        </is>
      </c>
      <c r="H5" s="25">
        <f>Stichtag</f>
        <v/>
      </c>
    </row>
    <row r="6" ht="28" customHeight="1">
      <c r="A6" s="26" t="inlineStr">
        <is>
          <t>ZEILE UND BEZUG</t>
        </is>
      </c>
      <c r="B6" s="27" t="n"/>
      <c r="C6" s="26" t="inlineStr">
        <is>
          <t>MASSNAHME NACH STOP (8.1.2 · 1.11) – von oben nach unten</t>
        </is>
      </c>
      <c r="D6" s="27" t="n"/>
      <c r="E6" s="27" t="n"/>
      <c r="F6" s="27" t="n"/>
      <c r="G6" s="26" t="inlineStr">
        <is>
          <t>PLANEN (6.2.2) – wer, bis wann, womit</t>
        </is>
      </c>
      <c r="H6" s="27" t="n"/>
      <c r="I6" s="27" t="n"/>
      <c r="J6" s="26" t="inlineStr">
        <is>
          <t>UMSETZEN UND PRÜFEN</t>
        </is>
      </c>
      <c r="K6" s="27" t="n"/>
      <c r="L6" s="27" t="n"/>
      <c r="M6" s="27" t="n"/>
      <c r="N6" s="26" t="inlineStr">
        <is>
          <t>NOTIZ</t>
        </is>
      </c>
    </row>
    <row r="7" ht="58" customHeight="1">
      <c r="A7" s="28" t="inlineStr">
        <is>
          <t>Nr.</t>
        </is>
      </c>
      <c r="B7" s="28" t="inlineStr">
        <is>
          <t>Gefährdung / Bezug (Nr. im Gefährdungsregister, Bereich, Anlass)</t>
        </is>
      </c>
      <c r="C7" s="28" t="inlineStr">
        <is>
          <t>STOP-Stufe</t>
        </is>
      </c>
      <c r="D7" s="28" t="inlineStr">
        <is>
          <t>Maßnahme (konkret: was wird getan?)</t>
        </is>
      </c>
      <c r="E7" s="28" t="inlineStr">
        <is>
          <t>Wirkung</t>
        </is>
      </c>
      <c r="F7" s="28" t="inlineStr">
        <is>
          <t>Begründung, falls unter der höchsten möglichen Stufe (warum nicht höher?)</t>
        </is>
      </c>
      <c r="G7" s="28" t="inlineStr">
        <is>
          <t>Verantwortlich</t>
        </is>
      </c>
      <c r="H7" s="28" t="inlineStr">
        <is>
          <t>Frist</t>
        </is>
      </c>
      <c r="I7" s="28" t="inlineStr">
        <is>
          <t>Budget (€)</t>
        </is>
      </c>
      <c r="J7" s="28" t="inlineStr">
        <is>
          <t>Umsetzungsstatus</t>
        </is>
      </c>
      <c r="K7" s="28" t="inlineStr">
        <is>
          <t>Wirksamkeit geprüft am</t>
        </is>
      </c>
      <c r="L7" s="28" t="inlineStr">
        <is>
          <t>Ergebnis der Wirksamkeitsprüfung</t>
        </is>
      </c>
      <c r="M7" s="28" t="inlineStr">
        <is>
          <t>Fälligkeit</t>
        </is>
      </c>
      <c r="N7" s="28" t="inlineStr">
        <is>
          <t>Bemerkung</t>
        </is>
      </c>
    </row>
    <row r="8" ht="34" customHeight="1">
      <c r="A8" s="29" t="n">
        <v>1</v>
      </c>
      <c r="B8" s="30" t="n"/>
      <c r="C8" s="30" t="n"/>
      <c r="D8" s="30" t="n"/>
      <c r="E8" s="30" t="n"/>
      <c r="F8" s="30" t="n"/>
      <c r="G8" s="30" t="n"/>
      <c r="H8" s="31" t="n"/>
      <c r="I8" s="32" t="n"/>
      <c r="J8" s="30" t="n"/>
      <c r="K8" s="31" t="n"/>
      <c r="L8" s="30" t="n"/>
      <c r="M8" s="33">
        <f>IF(OR(H8="",J8="umgesetzt",J8="zurückgestellt (begründet)"),"",IF(H8&lt;Stichtag,"überfällig","ok"))</f>
        <v/>
      </c>
      <c r="N8" s="30" t="n"/>
    </row>
    <row r="9" ht="34" customHeight="1">
      <c r="A9" s="34" t="n">
        <v>2</v>
      </c>
      <c r="B9" s="35" t="n"/>
      <c r="C9" s="35" t="n"/>
      <c r="D9" s="35" t="n"/>
      <c r="E9" s="35" t="n"/>
      <c r="F9" s="35" t="n"/>
      <c r="G9" s="35" t="n"/>
      <c r="H9" s="36" t="n"/>
      <c r="I9" s="37" t="n"/>
      <c r="J9" s="35" t="n"/>
      <c r="K9" s="36" t="n"/>
      <c r="L9" s="35" t="n"/>
      <c r="M9" s="33">
        <f>IF(OR(H9="",J9="umgesetzt",J9="zurückgestellt (begründet)"),"",IF(H9&lt;Stichtag,"überfällig","ok"))</f>
        <v/>
      </c>
      <c r="N9" s="35" t="n"/>
    </row>
    <row r="10" ht="34" customHeight="1">
      <c r="A10" s="29" t="n">
        <v>3</v>
      </c>
      <c r="B10" s="30" t="n"/>
      <c r="C10" s="30" t="n"/>
      <c r="D10" s="30" t="n"/>
      <c r="E10" s="30" t="n"/>
      <c r="F10" s="30" t="n"/>
      <c r="G10" s="30" t="n"/>
      <c r="H10" s="31" t="n"/>
      <c r="I10" s="32" t="n"/>
      <c r="J10" s="30" t="n"/>
      <c r="K10" s="31" t="n"/>
      <c r="L10" s="30" t="n"/>
      <c r="M10" s="33">
        <f>IF(OR(H10="",J10="umgesetzt",J10="zurückgestellt (begründet)"),"",IF(H10&lt;Stichtag,"überfällig","ok"))</f>
        <v/>
      </c>
      <c r="N10" s="30" t="n"/>
    </row>
    <row r="11" ht="34" customHeight="1">
      <c r="A11" s="34" t="n">
        <v>4</v>
      </c>
      <c r="B11" s="35" t="n"/>
      <c r="C11" s="35" t="n"/>
      <c r="D11" s="35" t="n"/>
      <c r="E11" s="35" t="n"/>
      <c r="F11" s="35" t="n"/>
      <c r="G11" s="35" t="n"/>
      <c r="H11" s="36" t="n"/>
      <c r="I11" s="37" t="n"/>
      <c r="J11" s="35" t="n"/>
      <c r="K11" s="36" t="n"/>
      <c r="L11" s="35" t="n"/>
      <c r="M11" s="33">
        <f>IF(OR(H11="",J11="umgesetzt",J11="zurückgestellt (begründet)"),"",IF(H11&lt;Stichtag,"überfällig","ok"))</f>
        <v/>
      </c>
      <c r="N11" s="35" t="n"/>
    </row>
    <row r="12" ht="34" customHeight="1">
      <c r="A12" s="29" t="n">
        <v>5</v>
      </c>
      <c r="B12" s="30" t="n"/>
      <c r="C12" s="30" t="n"/>
      <c r="D12" s="30" t="n"/>
      <c r="E12" s="30" t="n"/>
      <c r="F12" s="30" t="n"/>
      <c r="G12" s="30" t="n"/>
      <c r="H12" s="31" t="n"/>
      <c r="I12" s="32" t="n"/>
      <c r="J12" s="30" t="n"/>
      <c r="K12" s="31" t="n"/>
      <c r="L12" s="30" t="n"/>
      <c r="M12" s="33">
        <f>IF(OR(H12="",J12="umgesetzt",J12="zurückgestellt (begründet)"),"",IF(H12&lt;Stichtag,"überfällig","ok"))</f>
        <v/>
      </c>
      <c r="N12" s="30" t="n"/>
    </row>
    <row r="13" ht="34" customHeight="1">
      <c r="A13" s="34" t="n">
        <v>6</v>
      </c>
      <c r="B13" s="35" t="n"/>
      <c r="C13" s="35" t="n"/>
      <c r="D13" s="35" t="n"/>
      <c r="E13" s="35" t="n"/>
      <c r="F13" s="35" t="n"/>
      <c r="G13" s="35" t="n"/>
      <c r="H13" s="36" t="n"/>
      <c r="I13" s="37" t="n"/>
      <c r="J13" s="35" t="n"/>
      <c r="K13" s="36" t="n"/>
      <c r="L13" s="35" t="n"/>
      <c r="M13" s="33">
        <f>IF(OR(H13="",J13="umgesetzt",J13="zurückgestellt (begründet)"),"",IF(H13&lt;Stichtag,"überfällig","ok"))</f>
        <v/>
      </c>
      <c r="N13" s="35" t="n"/>
    </row>
    <row r="14" ht="34" customHeight="1">
      <c r="A14" s="29" t="n">
        <v>7</v>
      </c>
      <c r="B14" s="30" t="n"/>
      <c r="C14" s="30" t="n"/>
      <c r="D14" s="30" t="n"/>
      <c r="E14" s="30" t="n"/>
      <c r="F14" s="30" t="n"/>
      <c r="G14" s="30" t="n"/>
      <c r="H14" s="31" t="n"/>
      <c r="I14" s="32" t="n"/>
      <c r="J14" s="30" t="n"/>
      <c r="K14" s="31" t="n"/>
      <c r="L14" s="30" t="n"/>
      <c r="M14" s="33">
        <f>IF(OR(H14="",J14="umgesetzt",J14="zurückgestellt (begründet)"),"",IF(H14&lt;Stichtag,"überfällig","ok"))</f>
        <v/>
      </c>
      <c r="N14" s="30" t="n"/>
    </row>
    <row r="15" ht="34" customHeight="1">
      <c r="A15" s="34" t="n">
        <v>8</v>
      </c>
      <c r="B15" s="35" t="n"/>
      <c r="C15" s="35" t="n"/>
      <c r="D15" s="35" t="n"/>
      <c r="E15" s="35" t="n"/>
      <c r="F15" s="35" t="n"/>
      <c r="G15" s="35" t="n"/>
      <c r="H15" s="36" t="n"/>
      <c r="I15" s="37" t="n"/>
      <c r="J15" s="35" t="n"/>
      <c r="K15" s="36" t="n"/>
      <c r="L15" s="35" t="n"/>
      <c r="M15" s="33">
        <f>IF(OR(H15="",J15="umgesetzt",J15="zurückgestellt (begründet)"),"",IF(H15&lt;Stichtag,"überfällig","ok"))</f>
        <v/>
      </c>
      <c r="N15" s="35" t="n"/>
    </row>
    <row r="16" ht="34" customHeight="1">
      <c r="A16" s="29" t="n">
        <v>9</v>
      </c>
      <c r="B16" s="30" t="n"/>
      <c r="C16" s="30" t="n"/>
      <c r="D16" s="30" t="n"/>
      <c r="E16" s="30" t="n"/>
      <c r="F16" s="30" t="n"/>
      <c r="G16" s="30" t="n"/>
      <c r="H16" s="31" t="n"/>
      <c r="I16" s="32" t="n"/>
      <c r="J16" s="30" t="n"/>
      <c r="K16" s="31" t="n"/>
      <c r="L16" s="30" t="n"/>
      <c r="M16" s="33">
        <f>IF(OR(H16="",J16="umgesetzt",J16="zurückgestellt (begründet)"),"",IF(H16&lt;Stichtag,"überfällig","ok"))</f>
        <v/>
      </c>
      <c r="N16" s="30" t="n"/>
    </row>
    <row r="17" ht="34" customHeight="1">
      <c r="A17" s="34" t="n">
        <v>10</v>
      </c>
      <c r="B17" s="35" t="n"/>
      <c r="C17" s="35" t="n"/>
      <c r="D17" s="35" t="n"/>
      <c r="E17" s="35" t="n"/>
      <c r="F17" s="35" t="n"/>
      <c r="G17" s="35" t="n"/>
      <c r="H17" s="36" t="n"/>
      <c r="I17" s="37" t="n"/>
      <c r="J17" s="35" t="n"/>
      <c r="K17" s="36" t="n"/>
      <c r="L17" s="35" t="n"/>
      <c r="M17" s="33">
        <f>IF(OR(H17="",J17="umgesetzt",J17="zurückgestellt (begründet)"),"",IF(H17&lt;Stichtag,"überfällig","ok"))</f>
        <v/>
      </c>
      <c r="N17" s="35" t="n"/>
    </row>
    <row r="18" ht="34" customHeight="1">
      <c r="A18" s="29" t="n">
        <v>11</v>
      </c>
      <c r="B18" s="30" t="n"/>
      <c r="C18" s="30" t="n"/>
      <c r="D18" s="30" t="n"/>
      <c r="E18" s="30" t="n"/>
      <c r="F18" s="30" t="n"/>
      <c r="G18" s="30" t="n"/>
      <c r="H18" s="31" t="n"/>
      <c r="I18" s="32" t="n"/>
      <c r="J18" s="30" t="n"/>
      <c r="K18" s="31" t="n"/>
      <c r="L18" s="30" t="n"/>
      <c r="M18" s="33">
        <f>IF(OR(H18="",J18="umgesetzt",J18="zurückgestellt (begründet)"),"",IF(H18&lt;Stichtag,"überfällig","ok"))</f>
        <v/>
      </c>
      <c r="N18" s="30" t="n"/>
    </row>
    <row r="19" ht="34" customHeight="1">
      <c r="A19" s="34" t="n">
        <v>12</v>
      </c>
      <c r="B19" s="35" t="n"/>
      <c r="C19" s="35" t="n"/>
      <c r="D19" s="35" t="n"/>
      <c r="E19" s="35" t="n"/>
      <c r="F19" s="35" t="n"/>
      <c r="G19" s="35" t="n"/>
      <c r="H19" s="36" t="n"/>
      <c r="I19" s="37" t="n"/>
      <c r="J19" s="35" t="n"/>
      <c r="K19" s="36" t="n"/>
      <c r="L19" s="35" t="n"/>
      <c r="M19" s="33">
        <f>IF(OR(H19="",J19="umgesetzt",J19="zurückgestellt (begründet)"),"",IF(H19&lt;Stichtag,"überfällig","ok"))</f>
        <v/>
      </c>
      <c r="N19" s="35" t="n"/>
    </row>
    <row r="20" ht="34" customHeight="1">
      <c r="A20" s="29" t="n">
        <v>13</v>
      </c>
      <c r="B20" s="30" t="n"/>
      <c r="C20" s="30" t="n"/>
      <c r="D20" s="30" t="n"/>
      <c r="E20" s="30" t="n"/>
      <c r="F20" s="30" t="n"/>
      <c r="G20" s="30" t="n"/>
      <c r="H20" s="31" t="n"/>
      <c r="I20" s="32" t="n"/>
      <c r="J20" s="30" t="n"/>
      <c r="K20" s="31" t="n"/>
      <c r="L20" s="30" t="n"/>
      <c r="M20" s="33">
        <f>IF(OR(H20="",J20="umgesetzt",J20="zurückgestellt (begründet)"),"",IF(H20&lt;Stichtag,"überfällig","ok"))</f>
        <v/>
      </c>
      <c r="N20" s="30" t="n"/>
    </row>
    <row r="21" ht="34" customHeight="1">
      <c r="A21" s="34" t="n">
        <v>14</v>
      </c>
      <c r="B21" s="35" t="n"/>
      <c r="C21" s="35" t="n"/>
      <c r="D21" s="35" t="n"/>
      <c r="E21" s="35" t="n"/>
      <c r="F21" s="35" t="n"/>
      <c r="G21" s="35" t="n"/>
      <c r="H21" s="36" t="n"/>
      <c r="I21" s="37" t="n"/>
      <c r="J21" s="35" t="n"/>
      <c r="K21" s="36" t="n"/>
      <c r="L21" s="35" t="n"/>
      <c r="M21" s="33">
        <f>IF(OR(H21="",J21="umgesetzt",J21="zurückgestellt (begründet)"),"",IF(H21&lt;Stichtag,"überfällig","ok"))</f>
        <v/>
      </c>
      <c r="N21" s="35" t="n"/>
    </row>
    <row r="22" ht="34" customHeight="1">
      <c r="A22" s="29" t="n">
        <v>15</v>
      </c>
      <c r="B22" s="30" t="n"/>
      <c r="C22" s="30" t="n"/>
      <c r="D22" s="30" t="n"/>
      <c r="E22" s="30" t="n"/>
      <c r="F22" s="30" t="n"/>
      <c r="G22" s="30" t="n"/>
      <c r="H22" s="31" t="n"/>
      <c r="I22" s="32" t="n"/>
      <c r="J22" s="30" t="n"/>
      <c r="K22" s="31" t="n"/>
      <c r="L22" s="30" t="n"/>
      <c r="M22" s="33">
        <f>IF(OR(H22="",J22="umgesetzt",J22="zurückgestellt (begründet)"),"",IF(H22&lt;Stichtag,"überfällig","ok"))</f>
        <v/>
      </c>
      <c r="N22" s="30" t="n"/>
    </row>
    <row r="23" ht="34" customHeight="1">
      <c r="A23" s="34" t="n">
        <v>16</v>
      </c>
      <c r="B23" s="35" t="n"/>
      <c r="C23" s="35" t="n"/>
      <c r="D23" s="35" t="n"/>
      <c r="E23" s="35" t="n"/>
      <c r="F23" s="35" t="n"/>
      <c r="G23" s="35" t="n"/>
      <c r="H23" s="36" t="n"/>
      <c r="I23" s="37" t="n"/>
      <c r="J23" s="35" t="n"/>
      <c r="K23" s="36" t="n"/>
      <c r="L23" s="35" t="n"/>
      <c r="M23" s="33">
        <f>IF(OR(H23="",J23="umgesetzt",J23="zurückgestellt (begründet)"),"",IF(H23&lt;Stichtag,"überfällig","ok"))</f>
        <v/>
      </c>
      <c r="N23" s="35" t="n"/>
    </row>
    <row r="24" ht="34" customHeight="1">
      <c r="A24" s="29" t="n">
        <v>17</v>
      </c>
      <c r="B24" s="30" t="n"/>
      <c r="C24" s="30" t="n"/>
      <c r="D24" s="30" t="n"/>
      <c r="E24" s="30" t="n"/>
      <c r="F24" s="30" t="n"/>
      <c r="G24" s="30" t="n"/>
      <c r="H24" s="31" t="n"/>
      <c r="I24" s="32" t="n"/>
      <c r="J24" s="30" t="n"/>
      <c r="K24" s="31" t="n"/>
      <c r="L24" s="30" t="n"/>
      <c r="M24" s="33">
        <f>IF(OR(H24="",J24="umgesetzt",J24="zurückgestellt (begründet)"),"",IF(H24&lt;Stichtag,"überfällig","ok"))</f>
        <v/>
      </c>
      <c r="N24" s="30" t="n"/>
    </row>
    <row r="25" ht="34" customHeight="1">
      <c r="A25" s="34" t="n">
        <v>18</v>
      </c>
      <c r="B25" s="35" t="n"/>
      <c r="C25" s="35" t="n"/>
      <c r="D25" s="35" t="n"/>
      <c r="E25" s="35" t="n"/>
      <c r="F25" s="35" t="n"/>
      <c r="G25" s="35" t="n"/>
      <c r="H25" s="36" t="n"/>
      <c r="I25" s="37" t="n"/>
      <c r="J25" s="35" t="n"/>
      <c r="K25" s="36" t="n"/>
      <c r="L25" s="35" t="n"/>
      <c r="M25" s="33">
        <f>IF(OR(H25="",J25="umgesetzt",J25="zurückgestellt (begründet)"),"",IF(H25&lt;Stichtag,"überfällig","ok"))</f>
        <v/>
      </c>
      <c r="N25" s="35" t="n"/>
    </row>
    <row r="26" ht="34" customHeight="1">
      <c r="A26" s="29" t="n">
        <v>19</v>
      </c>
      <c r="B26" s="30" t="n"/>
      <c r="C26" s="30" t="n"/>
      <c r="D26" s="30" t="n"/>
      <c r="E26" s="30" t="n"/>
      <c r="F26" s="30" t="n"/>
      <c r="G26" s="30" t="n"/>
      <c r="H26" s="31" t="n"/>
      <c r="I26" s="32" t="n"/>
      <c r="J26" s="30" t="n"/>
      <c r="K26" s="31" t="n"/>
      <c r="L26" s="30" t="n"/>
      <c r="M26" s="33">
        <f>IF(OR(H26="",J26="umgesetzt",J26="zurückgestellt (begründet)"),"",IF(H26&lt;Stichtag,"überfällig","ok"))</f>
        <v/>
      </c>
      <c r="N26" s="30" t="n"/>
    </row>
    <row r="27" ht="34" customHeight="1">
      <c r="A27" s="34" t="n">
        <v>20</v>
      </c>
      <c r="B27" s="35" t="n"/>
      <c r="C27" s="35" t="n"/>
      <c r="D27" s="35" t="n"/>
      <c r="E27" s="35" t="n"/>
      <c r="F27" s="35" t="n"/>
      <c r="G27" s="35" t="n"/>
      <c r="H27" s="36" t="n"/>
      <c r="I27" s="37" t="n"/>
      <c r="J27" s="35" t="n"/>
      <c r="K27" s="36" t="n"/>
      <c r="L27" s="35" t="n"/>
      <c r="M27" s="33">
        <f>IF(OR(H27="",J27="umgesetzt",J27="zurückgestellt (begründet)"),"",IF(H27&lt;Stichtag,"überfällig","ok"))</f>
        <v/>
      </c>
      <c r="N27" s="35" t="n"/>
    </row>
    <row r="28" ht="34" customHeight="1">
      <c r="A28" s="29" t="n">
        <v>21</v>
      </c>
      <c r="B28" s="30" t="n"/>
      <c r="C28" s="30" t="n"/>
      <c r="D28" s="30" t="n"/>
      <c r="E28" s="30" t="n"/>
      <c r="F28" s="30" t="n"/>
      <c r="G28" s="30" t="n"/>
      <c r="H28" s="31" t="n"/>
      <c r="I28" s="32" t="n"/>
      <c r="J28" s="30" t="n"/>
      <c r="K28" s="31" t="n"/>
      <c r="L28" s="30" t="n"/>
      <c r="M28" s="33">
        <f>IF(OR(H28="",J28="umgesetzt",J28="zurückgestellt (begründet)"),"",IF(H28&lt;Stichtag,"überfällig","ok"))</f>
        <v/>
      </c>
      <c r="N28" s="30" t="n"/>
    </row>
    <row r="29" ht="34" customHeight="1">
      <c r="A29" s="34" t="n">
        <v>22</v>
      </c>
      <c r="B29" s="35" t="n"/>
      <c r="C29" s="35" t="n"/>
      <c r="D29" s="35" t="n"/>
      <c r="E29" s="35" t="n"/>
      <c r="F29" s="35" t="n"/>
      <c r="G29" s="35" t="n"/>
      <c r="H29" s="36" t="n"/>
      <c r="I29" s="37" t="n"/>
      <c r="J29" s="35" t="n"/>
      <c r="K29" s="36" t="n"/>
      <c r="L29" s="35" t="n"/>
      <c r="M29" s="33">
        <f>IF(OR(H29="",J29="umgesetzt",J29="zurückgestellt (begründet)"),"",IF(H29&lt;Stichtag,"überfällig","ok"))</f>
        <v/>
      </c>
      <c r="N29" s="35" t="n"/>
    </row>
    <row r="30" ht="34" customHeight="1">
      <c r="A30" s="29" t="n">
        <v>23</v>
      </c>
      <c r="B30" s="30" t="n"/>
      <c r="C30" s="30" t="n"/>
      <c r="D30" s="30" t="n"/>
      <c r="E30" s="30" t="n"/>
      <c r="F30" s="30" t="n"/>
      <c r="G30" s="30" t="n"/>
      <c r="H30" s="31" t="n"/>
      <c r="I30" s="32" t="n"/>
      <c r="J30" s="30" t="n"/>
      <c r="K30" s="31" t="n"/>
      <c r="L30" s="30" t="n"/>
      <c r="M30" s="33">
        <f>IF(OR(H30="",J30="umgesetzt",J30="zurückgestellt (begründet)"),"",IF(H30&lt;Stichtag,"überfällig","ok"))</f>
        <v/>
      </c>
      <c r="N30" s="30" t="n"/>
    </row>
    <row r="31" ht="34" customHeight="1">
      <c r="A31" s="34" t="n">
        <v>24</v>
      </c>
      <c r="B31" s="35" t="n"/>
      <c r="C31" s="35" t="n"/>
      <c r="D31" s="35" t="n"/>
      <c r="E31" s="35" t="n"/>
      <c r="F31" s="35" t="n"/>
      <c r="G31" s="35" t="n"/>
      <c r="H31" s="36" t="n"/>
      <c r="I31" s="37" t="n"/>
      <c r="J31" s="35" t="n"/>
      <c r="K31" s="36" t="n"/>
      <c r="L31" s="35" t="n"/>
      <c r="M31" s="33">
        <f>IF(OR(H31="",J31="umgesetzt",J31="zurückgestellt (begründet)"),"",IF(H31&lt;Stichtag,"überfällig","ok"))</f>
        <v/>
      </c>
      <c r="N31" s="35" t="n"/>
    </row>
    <row r="32" ht="34" customHeight="1">
      <c r="A32" s="29" t="n">
        <v>25</v>
      </c>
      <c r="B32" s="30" t="n"/>
      <c r="C32" s="30" t="n"/>
      <c r="D32" s="30" t="n"/>
      <c r="E32" s="30" t="n"/>
      <c r="F32" s="30" t="n"/>
      <c r="G32" s="30" t="n"/>
      <c r="H32" s="31" t="n"/>
      <c r="I32" s="32" t="n"/>
      <c r="J32" s="30" t="n"/>
      <c r="K32" s="31" t="n"/>
      <c r="L32" s="30" t="n"/>
      <c r="M32" s="33">
        <f>IF(OR(H32="",J32="umgesetzt",J32="zurückgestellt (begründet)"),"",IF(H32&lt;Stichtag,"überfällig","ok"))</f>
        <v/>
      </c>
      <c r="N32" s="30" t="n"/>
    </row>
    <row r="33" ht="34" customHeight="1">
      <c r="A33" s="34" t="n">
        <v>26</v>
      </c>
      <c r="B33" s="35" t="n"/>
      <c r="C33" s="35" t="n"/>
      <c r="D33" s="35" t="n"/>
      <c r="E33" s="35" t="n"/>
      <c r="F33" s="35" t="n"/>
      <c r="G33" s="35" t="n"/>
      <c r="H33" s="36" t="n"/>
      <c r="I33" s="37" t="n"/>
      <c r="J33" s="35" t="n"/>
      <c r="K33" s="36" t="n"/>
      <c r="L33" s="35" t="n"/>
      <c r="M33" s="33">
        <f>IF(OR(H33="",J33="umgesetzt",J33="zurückgestellt (begründet)"),"",IF(H33&lt;Stichtag,"überfällig","ok"))</f>
        <v/>
      </c>
      <c r="N33" s="35" t="n"/>
    </row>
    <row r="34" ht="34" customHeight="1">
      <c r="A34" s="29" t="n">
        <v>27</v>
      </c>
      <c r="B34" s="30" t="n"/>
      <c r="C34" s="30" t="n"/>
      <c r="D34" s="30" t="n"/>
      <c r="E34" s="30" t="n"/>
      <c r="F34" s="30" t="n"/>
      <c r="G34" s="30" t="n"/>
      <c r="H34" s="31" t="n"/>
      <c r="I34" s="32" t="n"/>
      <c r="J34" s="30" t="n"/>
      <c r="K34" s="31" t="n"/>
      <c r="L34" s="30" t="n"/>
      <c r="M34" s="33">
        <f>IF(OR(H34="",J34="umgesetzt",J34="zurückgestellt (begründet)"),"",IF(H34&lt;Stichtag,"überfällig","ok"))</f>
        <v/>
      </c>
      <c r="N34" s="30" t="n"/>
    </row>
    <row r="35" ht="34" customHeight="1">
      <c r="A35" s="34" t="n">
        <v>28</v>
      </c>
      <c r="B35" s="35" t="n"/>
      <c r="C35" s="35" t="n"/>
      <c r="D35" s="35" t="n"/>
      <c r="E35" s="35" t="n"/>
      <c r="F35" s="35" t="n"/>
      <c r="G35" s="35" t="n"/>
      <c r="H35" s="36" t="n"/>
      <c r="I35" s="37" t="n"/>
      <c r="J35" s="35" t="n"/>
      <c r="K35" s="36" t="n"/>
      <c r="L35" s="35" t="n"/>
      <c r="M35" s="33">
        <f>IF(OR(H35="",J35="umgesetzt",J35="zurückgestellt (begründet)"),"",IF(H35&lt;Stichtag,"überfällig","ok"))</f>
        <v/>
      </c>
      <c r="N35" s="35" t="n"/>
    </row>
    <row r="36" ht="34" customHeight="1">
      <c r="A36" s="29" t="n">
        <v>29</v>
      </c>
      <c r="B36" s="30" t="n"/>
      <c r="C36" s="30" t="n"/>
      <c r="D36" s="30" t="n"/>
      <c r="E36" s="30" t="n"/>
      <c r="F36" s="30" t="n"/>
      <c r="G36" s="30" t="n"/>
      <c r="H36" s="31" t="n"/>
      <c r="I36" s="32" t="n"/>
      <c r="J36" s="30" t="n"/>
      <c r="K36" s="31" t="n"/>
      <c r="L36" s="30" t="n"/>
      <c r="M36" s="33">
        <f>IF(OR(H36="",J36="umgesetzt",J36="zurückgestellt (begründet)"),"",IF(H36&lt;Stichtag,"überfällig","ok"))</f>
        <v/>
      </c>
      <c r="N36" s="30" t="n"/>
    </row>
    <row r="37" ht="34" customHeight="1">
      <c r="A37" s="34" t="n">
        <v>30</v>
      </c>
      <c r="B37" s="35" t="n"/>
      <c r="C37" s="35" t="n"/>
      <c r="D37" s="35" t="n"/>
      <c r="E37" s="35" t="n"/>
      <c r="F37" s="35" t="n"/>
      <c r="G37" s="35" t="n"/>
      <c r="H37" s="36" t="n"/>
      <c r="I37" s="37" t="n"/>
      <c r="J37" s="35" t="n"/>
      <c r="K37" s="36" t="n"/>
      <c r="L37" s="35" t="n"/>
      <c r="M37" s="33">
        <f>IF(OR(H37="",J37="umgesetzt",J37="zurückgestellt (begründet)"),"",IF(H37&lt;Stichtag,"überfällig","ok"))</f>
        <v/>
      </c>
      <c r="N37" s="35" t="n"/>
    </row>
    <row r="38" ht="34" customHeight="1">
      <c r="A38" s="29" t="n">
        <v>31</v>
      </c>
      <c r="B38" s="30" t="n"/>
      <c r="C38" s="30" t="n"/>
      <c r="D38" s="30" t="n"/>
      <c r="E38" s="30" t="n"/>
      <c r="F38" s="30" t="n"/>
      <c r="G38" s="30" t="n"/>
      <c r="H38" s="31" t="n"/>
      <c r="I38" s="32" t="n"/>
      <c r="J38" s="30" t="n"/>
      <c r="K38" s="31" t="n"/>
      <c r="L38" s="30" t="n"/>
      <c r="M38" s="33">
        <f>IF(OR(H38="",J38="umgesetzt",J38="zurückgestellt (begründet)"),"",IF(H38&lt;Stichtag,"überfällig","ok"))</f>
        <v/>
      </c>
      <c r="N38" s="30" t="n"/>
    </row>
    <row r="39" ht="34" customHeight="1">
      <c r="A39" s="34" t="n">
        <v>32</v>
      </c>
      <c r="B39" s="35" t="n"/>
      <c r="C39" s="35" t="n"/>
      <c r="D39" s="35" t="n"/>
      <c r="E39" s="35" t="n"/>
      <c r="F39" s="35" t="n"/>
      <c r="G39" s="35" t="n"/>
      <c r="H39" s="36" t="n"/>
      <c r="I39" s="37" t="n"/>
      <c r="J39" s="35" t="n"/>
      <c r="K39" s="36" t="n"/>
      <c r="L39" s="35" t="n"/>
      <c r="M39" s="33">
        <f>IF(OR(H39="",J39="umgesetzt",J39="zurückgestellt (begründet)"),"",IF(H39&lt;Stichtag,"überfällig","ok"))</f>
        <v/>
      </c>
      <c r="N39" s="35" t="n"/>
    </row>
    <row r="40" ht="34" customHeight="1">
      <c r="A40" s="29" t="n">
        <v>33</v>
      </c>
      <c r="B40" s="30" t="n"/>
      <c r="C40" s="30" t="n"/>
      <c r="D40" s="30" t="n"/>
      <c r="E40" s="30" t="n"/>
      <c r="F40" s="30" t="n"/>
      <c r="G40" s="30" t="n"/>
      <c r="H40" s="31" t="n"/>
      <c r="I40" s="32" t="n"/>
      <c r="J40" s="30" t="n"/>
      <c r="K40" s="31" t="n"/>
      <c r="L40" s="30" t="n"/>
      <c r="M40" s="33">
        <f>IF(OR(H40="",J40="umgesetzt",J40="zurückgestellt (begründet)"),"",IF(H40&lt;Stichtag,"überfällig","ok"))</f>
        <v/>
      </c>
      <c r="N40" s="30" t="n"/>
    </row>
    <row r="41" ht="34" customHeight="1">
      <c r="A41" s="34" t="n">
        <v>34</v>
      </c>
      <c r="B41" s="35" t="n"/>
      <c r="C41" s="35" t="n"/>
      <c r="D41" s="35" t="n"/>
      <c r="E41" s="35" t="n"/>
      <c r="F41" s="35" t="n"/>
      <c r="G41" s="35" t="n"/>
      <c r="H41" s="36" t="n"/>
      <c r="I41" s="37" t="n"/>
      <c r="J41" s="35" t="n"/>
      <c r="K41" s="36" t="n"/>
      <c r="L41" s="35" t="n"/>
      <c r="M41" s="33">
        <f>IF(OR(H41="",J41="umgesetzt",J41="zurückgestellt (begründet)"),"",IF(H41&lt;Stichtag,"überfällig","ok"))</f>
        <v/>
      </c>
      <c r="N41" s="35" t="n"/>
    </row>
    <row r="42" ht="34" customHeight="1">
      <c r="A42" s="29" t="n">
        <v>35</v>
      </c>
      <c r="B42" s="30" t="n"/>
      <c r="C42" s="30" t="n"/>
      <c r="D42" s="30" t="n"/>
      <c r="E42" s="30" t="n"/>
      <c r="F42" s="30" t="n"/>
      <c r="G42" s="30" t="n"/>
      <c r="H42" s="31" t="n"/>
      <c r="I42" s="32" t="n"/>
      <c r="J42" s="30" t="n"/>
      <c r="K42" s="31" t="n"/>
      <c r="L42" s="30" t="n"/>
      <c r="M42" s="33">
        <f>IF(OR(H42="",J42="umgesetzt",J42="zurückgestellt (begründet)"),"",IF(H42&lt;Stichtag,"überfällig","ok"))</f>
        <v/>
      </c>
      <c r="N42" s="30" t="n"/>
    </row>
    <row r="43" ht="34" customHeight="1">
      <c r="A43" s="34" t="n">
        <v>36</v>
      </c>
      <c r="B43" s="35" t="n"/>
      <c r="C43" s="35" t="n"/>
      <c r="D43" s="35" t="n"/>
      <c r="E43" s="35" t="n"/>
      <c r="F43" s="35" t="n"/>
      <c r="G43" s="35" t="n"/>
      <c r="H43" s="36" t="n"/>
      <c r="I43" s="37" t="n"/>
      <c r="J43" s="35" t="n"/>
      <c r="K43" s="36" t="n"/>
      <c r="L43" s="35" t="n"/>
      <c r="M43" s="33">
        <f>IF(OR(H43="",J43="umgesetzt",J43="zurückgestellt (begründet)"),"",IF(H43&lt;Stichtag,"überfällig","ok"))</f>
        <v/>
      </c>
      <c r="N43" s="35" t="n"/>
    </row>
    <row r="44" ht="34" customHeight="1">
      <c r="A44" s="29" t="n">
        <v>37</v>
      </c>
      <c r="B44" s="30" t="n"/>
      <c r="C44" s="30" t="n"/>
      <c r="D44" s="30" t="n"/>
      <c r="E44" s="30" t="n"/>
      <c r="F44" s="30" t="n"/>
      <c r="G44" s="30" t="n"/>
      <c r="H44" s="31" t="n"/>
      <c r="I44" s="32" t="n"/>
      <c r="J44" s="30" t="n"/>
      <c r="K44" s="31" t="n"/>
      <c r="L44" s="30" t="n"/>
      <c r="M44" s="33">
        <f>IF(OR(H44="",J44="umgesetzt",J44="zurückgestellt (begründet)"),"",IF(H44&lt;Stichtag,"überfällig","ok"))</f>
        <v/>
      </c>
      <c r="N44" s="30" t="n"/>
    </row>
    <row r="45" ht="34" customHeight="1">
      <c r="A45" s="34" t="n">
        <v>38</v>
      </c>
      <c r="B45" s="35" t="n"/>
      <c r="C45" s="35" t="n"/>
      <c r="D45" s="35" t="n"/>
      <c r="E45" s="35" t="n"/>
      <c r="F45" s="35" t="n"/>
      <c r="G45" s="35" t="n"/>
      <c r="H45" s="36" t="n"/>
      <c r="I45" s="37" t="n"/>
      <c r="J45" s="35" t="n"/>
      <c r="K45" s="36" t="n"/>
      <c r="L45" s="35" t="n"/>
      <c r="M45" s="33">
        <f>IF(OR(H45="",J45="umgesetzt",J45="zurückgestellt (begründet)"),"",IF(H45&lt;Stichtag,"überfällig","ok"))</f>
        <v/>
      </c>
      <c r="N45" s="35" t="n"/>
    </row>
    <row r="46" ht="34" customHeight="1">
      <c r="A46" s="29" t="n">
        <v>39</v>
      </c>
      <c r="B46" s="30" t="n"/>
      <c r="C46" s="30" t="n"/>
      <c r="D46" s="30" t="n"/>
      <c r="E46" s="30" t="n"/>
      <c r="F46" s="30" t="n"/>
      <c r="G46" s="30" t="n"/>
      <c r="H46" s="31" t="n"/>
      <c r="I46" s="32" t="n"/>
      <c r="J46" s="30" t="n"/>
      <c r="K46" s="31" t="n"/>
      <c r="L46" s="30" t="n"/>
      <c r="M46" s="33">
        <f>IF(OR(H46="",J46="umgesetzt",J46="zurückgestellt (begründet)"),"",IF(H46&lt;Stichtag,"überfällig","ok"))</f>
        <v/>
      </c>
      <c r="N46" s="30" t="n"/>
    </row>
    <row r="47" ht="34" customHeight="1">
      <c r="A47" s="34" t="n">
        <v>40</v>
      </c>
      <c r="B47" s="35" t="n"/>
      <c r="C47" s="35" t="n"/>
      <c r="D47" s="35" t="n"/>
      <c r="E47" s="35" t="n"/>
      <c r="F47" s="35" t="n"/>
      <c r="G47" s="35" t="n"/>
      <c r="H47" s="36" t="n"/>
      <c r="I47" s="37" t="n"/>
      <c r="J47" s="35" t="n"/>
      <c r="K47" s="36" t="n"/>
      <c r="L47" s="35" t="n"/>
      <c r="M47" s="33">
        <f>IF(OR(H47="",J47="umgesetzt",J47="zurückgestellt (begründet)"),"",IF(H47&lt;Stichtag,"überfällig","ok"))</f>
        <v/>
      </c>
      <c r="N47" s="35" t="n"/>
    </row>
  </sheetData>
  <mergeCells count="6">
    <mergeCell ref="G6:I6"/>
    <mergeCell ref="A4:N4"/>
    <mergeCell ref="C5:D5"/>
    <mergeCell ref="C6:F6"/>
    <mergeCell ref="J6:M6"/>
    <mergeCell ref="A6:B6"/>
  </mergeCells>
  <conditionalFormatting sqref="M8:M47">
    <cfRule type="cellIs" priority="1" operator="equal" dxfId="0">
      <formula>"überfällig"</formula>
    </cfRule>
  </conditionalFormatting>
  <conditionalFormatting sqref="F8:F47">
    <cfRule type="expression" priority="2" dxfId="1">
      <formula>AND(OR(LEFT($C8,1)="O",LEFT($C8,1)="P"),$D8&lt;&gt;"",$F8="")</formula>
    </cfRule>
  </conditionalFormatting>
  <conditionalFormatting sqref="J8:J47">
    <cfRule type="cellIs" priority="3" operator="equal" dxfId="2">
      <formula>"umgesetzt"</formula>
    </cfRule>
    <cfRule type="cellIs" priority="4" operator="equal" dxfId="3">
      <formula>"in Umsetzung"</formula>
    </cfRule>
  </conditionalFormatting>
  <conditionalFormatting sqref="L8:L47">
    <cfRule type="cellIs" priority="5" operator="equal" dxfId="0">
      <formula>"nicht wirksam"</formula>
    </cfRule>
    <cfRule type="cellIs" priority="6" operator="equal" dxfId="2">
      <formula>"wirksam"</formula>
    </cfRule>
  </conditionalFormatting>
  <dataValidations count="7">
    <dataValidation sqref="C8:C47" showDropDown="0" showInputMessage="0" showErrorMessage="1" allowBlank="1" errorTitle="Ungültiger Eintrag" error="Bitte einen Wert aus der Liste wählen (Blatt «Listen»)." type="list">
      <formula1>=Listen!$A$2:$A$6</formula1>
    </dataValidation>
    <dataValidation sqref="E8:E47" showDropDown="0" showInputMessage="0" showErrorMessage="0" allowBlank="1" type="list">
      <formula1>=Listen!$B$2:$B$3</formula1>
    </dataValidation>
    <dataValidation sqref="J8:J47" showDropDown="0" showInputMessage="0" showErrorMessage="1" allowBlank="1" errorTitle="Ungültiger Eintrag" error="Bitte einen Wert aus der Liste wählen (Blatt «Listen»)." type="list">
      <formula1>=Listen!$C$2:$C$6</formula1>
    </dataValidation>
    <dataValidation sqref="L8:L47" showDropDown="0" showInputMessage="0" showErrorMessage="1" allowBlank="1" errorTitle="Ungültiger Eintrag" error="Bitte einen Wert aus der Liste wählen (Blatt «Listen»)." type="list">
      <formula1>=Listen!$D$2:$D$5</formula1>
    </dataValidation>
    <dataValidation sqref="H8:H47" showDropDown="0" showInputMessage="0" showErrorMessage="1" allowBlank="1" errorTitle="Datum erwartet" error="Bitte ein Datum im Format TT.MM.JJJJ eingeben." type="date" errorStyle="warning" operator="greaterThan">
      <formula1>36526</formula1>
    </dataValidation>
    <dataValidation sqref="K8:K47" showDropDown="0" showInputMessage="0" showErrorMessage="1" allowBlank="1" errorTitle="Datum erwartet" error="Bitte ein Datum im Format TT.MM.JJJJ eingeben." type="date" errorStyle="warning" operator="greaterThan">
      <formula1>36526</formula1>
    </dataValidation>
    <dataValidation sqref="I8:I47" showDropDown="0" showInputMessage="0" showErrorMessage="1" allowBlank="1" errorTitle="Ungültiger Wert" error="Bitte einen Betrag in Euro (0 oder größer) eingeben." type="decimal" operator="greaterThanOrEqual">
      <formula1>0</formula1>
    </dataValidation>
  </dataValidations>
  <printOptions horizontalCentered="1"/>
  <pageMargins left="0.47" right="0.47" top="0.95" bottom="0.75" header="0.3" footer="0.35"/>
  <pageSetup orientation="landscape" paperSize="9" scale="76"/>
  <headerFooter>
    <oddHeader>&amp;L&amp;9 &amp;B&amp;11Maßnahmenplan nach STOP-Prinzip&amp;B  &amp;9· Vorlage zu Abschnitt 1.11 des Bandes 3a&amp;R&amp;9 &amp;8Von oben nach unten: B · S · T · O · P – PSA ergänzt, ersetzt nie</oddHeader>
    <oddFooter>&amp;L&amp;8 Das Steuer und die Lupe · Band 3a · buecher.effedore.com&amp;C&amp;8 &amp;A&amp;R&amp;8 Seite &amp;P von &amp;N</oddFooter>
    <evenHeader/>
    <evenFooter/>
    <firstHeader/>
    <firstFooter/>
  </headerFooter>
  <colBreaks count="1" manualBreakCount="1">
    <brk id="6" min="0" max="16383" man="1"/>
  </colBreaks>
</worksheet>
</file>

<file path=xl/worksheets/sheet3.xml><?xml version="1.0" encoding="utf-8"?>
<worksheet xmlns="http://schemas.openxmlformats.org/spreadsheetml/2006/main">
  <sheetPr>
    <tabColor rgb="008C5A2B"/>
    <outlinePr summaryBelow="1" summaryRight="1"/>
    <pageSetUpPr fitToPage="1"/>
  </sheetPr>
  <dimension ref="A1:J36"/>
  <sheetViews>
    <sheetView showGridLines="0" workbookViewId="0">
      <selection activeCell="A1" sqref="A1"/>
    </sheetView>
  </sheetViews>
  <sheetFormatPr baseColWidth="8" defaultRowHeight="15"/>
  <cols>
    <col width="46" customWidth="1" min="1" max="1"/>
    <col width="12" customWidth="1" min="2" max="2"/>
    <col width="12" customWidth="1" min="3" max="3"/>
    <col width="12" customWidth="1" min="4" max="4"/>
    <col width="12" customWidth="1" min="5" max="5"/>
    <col width="15" customWidth="1" min="6" max="6"/>
    <col width="12" customWidth="1" min="7" max="7"/>
    <col width="10" customWidth="1" min="8" max="8"/>
    <col width="16" customWidth="1" min="9" max="9"/>
    <col width="13" customWidth="1" min="10" max="10"/>
    <col width="3" customWidth="1" min="11" max="11"/>
  </cols>
  <sheetData>
    <row r="1" ht="26" customHeight="1">
      <c r="A1" s="17" t="inlineStr">
        <is>
          <t>Auswertung des Maßnahmenplans</t>
        </is>
      </c>
    </row>
    <row r="2">
      <c r="A2" s="38" t="inlineStr">
        <is>
          <t>Vorlage zu Abschnitt 1.11 des Bandes 3a · Budgetkompass: Abschnitt 1.9 · rechnet live aus dem Blatt «Maßnahmenplan»</t>
        </is>
      </c>
    </row>
    <row r="3">
      <c r="A3" s="19" t="inlineStr">
        <is>
          <t>Das Steuer und die Lupe · Band 3a · buecher.effedore.com</t>
        </is>
      </c>
    </row>
    <row r="5" ht="22" customHeight="1">
      <c r="A5" s="39" t="inlineStr">
        <is>
          <t>Stichtag (Standard: heutiges Datum, überschreibbar)</t>
        </is>
      </c>
      <c r="B5" s="40">
        <f>TODAY()</f>
        <v/>
      </c>
      <c r="C5" s="41" t="n"/>
    </row>
    <row r="7" ht="22" customHeight="1">
      <c r="A7" s="5" t="inlineStr">
        <is>
          <t>1 · Maßnahmen je STOP-Stufe und Umsetzungsstatus (Anzahl)</t>
        </is>
      </c>
      <c r="B7" s="6" t="n"/>
      <c r="C7" s="6" t="n"/>
      <c r="D7" s="6" t="n"/>
      <c r="E7" s="6" t="n"/>
      <c r="F7" s="6" t="n"/>
      <c r="G7" s="6" t="n"/>
      <c r="H7" s="6" t="n"/>
      <c r="I7" s="6" t="n"/>
    </row>
    <row r="8" ht="44" customHeight="1">
      <c r="A8" s="28" t="inlineStr">
        <is>
          <t>STOP-Stufe</t>
        </is>
      </c>
      <c r="B8" s="42">
        <f>Listen!$C$2</f>
        <v/>
      </c>
      <c r="C8" s="42">
        <f>Listen!$C$3</f>
        <v/>
      </c>
      <c r="D8" s="42">
        <f>Listen!$C$4</f>
        <v/>
      </c>
      <c r="E8" s="42">
        <f>Listen!$C$5</f>
        <v/>
      </c>
      <c r="F8" s="42">
        <f>Listen!$C$6</f>
        <v/>
      </c>
      <c r="G8" s="42" t="inlineStr">
        <is>
          <t>ohne Status</t>
        </is>
      </c>
      <c r="H8" s="42" t="inlineStr">
        <is>
          <t>Summe</t>
        </is>
      </c>
      <c r="I8" s="42" t="inlineStr">
        <is>
          <t>Budget (€)</t>
        </is>
      </c>
      <c r="J8" s="42" t="inlineStr">
        <is>
          <t>Anteil am Budget</t>
        </is>
      </c>
    </row>
    <row r="9" ht="22" customHeight="1">
      <c r="A9" s="43">
        <f>Listen!$A$2</f>
        <v/>
      </c>
      <c r="B9" s="44">
        <f>SUMPRODUCT(('Maßnahmenplan'!$C$8:$C$47=$A9)*('Maßnahmenplan'!$D$8:$D$47&lt;&gt;"")*('Maßnahmenplan'!$J$8:$J$47=B$8))</f>
        <v/>
      </c>
      <c r="C9" s="44">
        <f>SUMPRODUCT(('Maßnahmenplan'!$C$8:$C$47=$A9)*('Maßnahmenplan'!$D$8:$D$47&lt;&gt;"")*('Maßnahmenplan'!$J$8:$J$47=C$8))</f>
        <v/>
      </c>
      <c r="D9" s="44">
        <f>SUMPRODUCT(('Maßnahmenplan'!$C$8:$C$47=$A9)*('Maßnahmenplan'!$D$8:$D$47&lt;&gt;"")*('Maßnahmenplan'!$J$8:$J$47=D$8))</f>
        <v/>
      </c>
      <c r="E9" s="44">
        <f>SUMPRODUCT(('Maßnahmenplan'!$C$8:$C$47=$A9)*('Maßnahmenplan'!$D$8:$D$47&lt;&gt;"")*('Maßnahmenplan'!$J$8:$J$47=E$8))</f>
        <v/>
      </c>
      <c r="F9" s="44">
        <f>SUMPRODUCT(('Maßnahmenplan'!$C$8:$C$47=$A9)*('Maßnahmenplan'!$D$8:$D$47&lt;&gt;"")*('Maßnahmenplan'!$J$8:$J$47=F$8))</f>
        <v/>
      </c>
      <c r="G9" s="44">
        <f>SUMPRODUCT(('Maßnahmenplan'!$C$8:$C$47=$A9)*('Maßnahmenplan'!$D$8:$D$47&lt;&gt;"")*('Maßnahmenplan'!$J$8:$J$47=""))</f>
        <v/>
      </c>
      <c r="H9" s="44">
        <f>SUM(B9:G9)</f>
        <v/>
      </c>
      <c r="I9" s="45">
        <f>SUMPRODUCT(('Maßnahmenplan'!$C$8:$C$47=$A9)*('Maßnahmenplan'!$D$8:$D$47&lt;&gt;"")*1,'Maßnahmenplan'!$I$8:$I$47)</f>
        <v/>
      </c>
      <c r="J9" s="46">
        <f>IF($I$15=0,"",I9/$I$15)</f>
        <v/>
      </c>
    </row>
    <row r="10" ht="22" customHeight="1">
      <c r="A10" s="43">
        <f>Listen!$A$3</f>
        <v/>
      </c>
      <c r="B10" s="44">
        <f>SUMPRODUCT(('Maßnahmenplan'!$C$8:$C$47=$A10)*('Maßnahmenplan'!$D$8:$D$47&lt;&gt;"")*('Maßnahmenplan'!$J$8:$J$47=B$8))</f>
        <v/>
      </c>
      <c r="C10" s="44">
        <f>SUMPRODUCT(('Maßnahmenplan'!$C$8:$C$47=$A10)*('Maßnahmenplan'!$D$8:$D$47&lt;&gt;"")*('Maßnahmenplan'!$J$8:$J$47=C$8))</f>
        <v/>
      </c>
      <c r="D10" s="44">
        <f>SUMPRODUCT(('Maßnahmenplan'!$C$8:$C$47=$A10)*('Maßnahmenplan'!$D$8:$D$47&lt;&gt;"")*('Maßnahmenplan'!$J$8:$J$47=D$8))</f>
        <v/>
      </c>
      <c r="E10" s="44">
        <f>SUMPRODUCT(('Maßnahmenplan'!$C$8:$C$47=$A10)*('Maßnahmenplan'!$D$8:$D$47&lt;&gt;"")*('Maßnahmenplan'!$J$8:$J$47=E$8))</f>
        <v/>
      </c>
      <c r="F10" s="44">
        <f>SUMPRODUCT(('Maßnahmenplan'!$C$8:$C$47=$A10)*('Maßnahmenplan'!$D$8:$D$47&lt;&gt;"")*('Maßnahmenplan'!$J$8:$J$47=F$8))</f>
        <v/>
      </c>
      <c r="G10" s="44">
        <f>SUMPRODUCT(('Maßnahmenplan'!$C$8:$C$47=$A10)*('Maßnahmenplan'!$D$8:$D$47&lt;&gt;"")*('Maßnahmenplan'!$J$8:$J$47=""))</f>
        <v/>
      </c>
      <c r="H10" s="44">
        <f>SUM(B10:G10)</f>
        <v/>
      </c>
      <c r="I10" s="45">
        <f>SUMPRODUCT(('Maßnahmenplan'!$C$8:$C$47=$A10)*('Maßnahmenplan'!$D$8:$D$47&lt;&gt;"")*1,'Maßnahmenplan'!$I$8:$I$47)</f>
        <v/>
      </c>
      <c r="J10" s="46">
        <f>IF($I$15=0,"",I10/$I$15)</f>
        <v/>
      </c>
    </row>
    <row r="11" ht="22" customHeight="1">
      <c r="A11" s="43">
        <f>Listen!$A$4</f>
        <v/>
      </c>
      <c r="B11" s="44">
        <f>SUMPRODUCT(('Maßnahmenplan'!$C$8:$C$47=$A11)*('Maßnahmenplan'!$D$8:$D$47&lt;&gt;"")*('Maßnahmenplan'!$J$8:$J$47=B$8))</f>
        <v/>
      </c>
      <c r="C11" s="44">
        <f>SUMPRODUCT(('Maßnahmenplan'!$C$8:$C$47=$A11)*('Maßnahmenplan'!$D$8:$D$47&lt;&gt;"")*('Maßnahmenplan'!$J$8:$J$47=C$8))</f>
        <v/>
      </c>
      <c r="D11" s="44">
        <f>SUMPRODUCT(('Maßnahmenplan'!$C$8:$C$47=$A11)*('Maßnahmenplan'!$D$8:$D$47&lt;&gt;"")*('Maßnahmenplan'!$J$8:$J$47=D$8))</f>
        <v/>
      </c>
      <c r="E11" s="44">
        <f>SUMPRODUCT(('Maßnahmenplan'!$C$8:$C$47=$A11)*('Maßnahmenplan'!$D$8:$D$47&lt;&gt;"")*('Maßnahmenplan'!$J$8:$J$47=E$8))</f>
        <v/>
      </c>
      <c r="F11" s="44">
        <f>SUMPRODUCT(('Maßnahmenplan'!$C$8:$C$47=$A11)*('Maßnahmenplan'!$D$8:$D$47&lt;&gt;"")*('Maßnahmenplan'!$J$8:$J$47=F$8))</f>
        <v/>
      </c>
      <c r="G11" s="44">
        <f>SUMPRODUCT(('Maßnahmenplan'!$C$8:$C$47=$A11)*('Maßnahmenplan'!$D$8:$D$47&lt;&gt;"")*('Maßnahmenplan'!$J$8:$J$47=""))</f>
        <v/>
      </c>
      <c r="H11" s="44">
        <f>SUM(B11:G11)</f>
        <v/>
      </c>
      <c r="I11" s="45">
        <f>SUMPRODUCT(('Maßnahmenplan'!$C$8:$C$47=$A11)*('Maßnahmenplan'!$D$8:$D$47&lt;&gt;"")*1,'Maßnahmenplan'!$I$8:$I$47)</f>
        <v/>
      </c>
      <c r="J11" s="46">
        <f>IF($I$15=0,"",I11/$I$15)</f>
        <v/>
      </c>
    </row>
    <row r="12" ht="22" customHeight="1">
      <c r="A12" s="43">
        <f>Listen!$A$5</f>
        <v/>
      </c>
      <c r="B12" s="44">
        <f>SUMPRODUCT(('Maßnahmenplan'!$C$8:$C$47=$A12)*('Maßnahmenplan'!$D$8:$D$47&lt;&gt;"")*('Maßnahmenplan'!$J$8:$J$47=B$8))</f>
        <v/>
      </c>
      <c r="C12" s="44">
        <f>SUMPRODUCT(('Maßnahmenplan'!$C$8:$C$47=$A12)*('Maßnahmenplan'!$D$8:$D$47&lt;&gt;"")*('Maßnahmenplan'!$J$8:$J$47=C$8))</f>
        <v/>
      </c>
      <c r="D12" s="44">
        <f>SUMPRODUCT(('Maßnahmenplan'!$C$8:$C$47=$A12)*('Maßnahmenplan'!$D$8:$D$47&lt;&gt;"")*('Maßnahmenplan'!$J$8:$J$47=D$8))</f>
        <v/>
      </c>
      <c r="E12" s="44">
        <f>SUMPRODUCT(('Maßnahmenplan'!$C$8:$C$47=$A12)*('Maßnahmenplan'!$D$8:$D$47&lt;&gt;"")*('Maßnahmenplan'!$J$8:$J$47=E$8))</f>
        <v/>
      </c>
      <c r="F12" s="44">
        <f>SUMPRODUCT(('Maßnahmenplan'!$C$8:$C$47=$A12)*('Maßnahmenplan'!$D$8:$D$47&lt;&gt;"")*('Maßnahmenplan'!$J$8:$J$47=F$8))</f>
        <v/>
      </c>
      <c r="G12" s="44">
        <f>SUMPRODUCT(('Maßnahmenplan'!$C$8:$C$47=$A12)*('Maßnahmenplan'!$D$8:$D$47&lt;&gt;"")*('Maßnahmenplan'!$J$8:$J$47=""))</f>
        <v/>
      </c>
      <c r="H12" s="44">
        <f>SUM(B12:G12)</f>
        <v/>
      </c>
      <c r="I12" s="45">
        <f>SUMPRODUCT(('Maßnahmenplan'!$C$8:$C$47=$A12)*('Maßnahmenplan'!$D$8:$D$47&lt;&gt;"")*1,'Maßnahmenplan'!$I$8:$I$47)</f>
        <v/>
      </c>
      <c r="J12" s="46">
        <f>IF($I$15=0,"",I12/$I$15)</f>
        <v/>
      </c>
    </row>
    <row r="13" ht="22" customHeight="1">
      <c r="A13" s="43">
        <f>Listen!$A$6</f>
        <v/>
      </c>
      <c r="B13" s="44">
        <f>SUMPRODUCT(('Maßnahmenplan'!$C$8:$C$47=$A13)*('Maßnahmenplan'!$D$8:$D$47&lt;&gt;"")*('Maßnahmenplan'!$J$8:$J$47=B$8))</f>
        <v/>
      </c>
      <c r="C13" s="44">
        <f>SUMPRODUCT(('Maßnahmenplan'!$C$8:$C$47=$A13)*('Maßnahmenplan'!$D$8:$D$47&lt;&gt;"")*('Maßnahmenplan'!$J$8:$J$47=C$8))</f>
        <v/>
      </c>
      <c r="D13" s="44">
        <f>SUMPRODUCT(('Maßnahmenplan'!$C$8:$C$47=$A13)*('Maßnahmenplan'!$D$8:$D$47&lt;&gt;"")*('Maßnahmenplan'!$J$8:$J$47=D$8))</f>
        <v/>
      </c>
      <c r="E13" s="44">
        <f>SUMPRODUCT(('Maßnahmenplan'!$C$8:$C$47=$A13)*('Maßnahmenplan'!$D$8:$D$47&lt;&gt;"")*('Maßnahmenplan'!$J$8:$J$47=E$8))</f>
        <v/>
      </c>
      <c r="F13" s="44">
        <f>SUMPRODUCT(('Maßnahmenplan'!$C$8:$C$47=$A13)*('Maßnahmenplan'!$D$8:$D$47&lt;&gt;"")*('Maßnahmenplan'!$J$8:$J$47=F$8))</f>
        <v/>
      </c>
      <c r="G13" s="44">
        <f>SUMPRODUCT(('Maßnahmenplan'!$C$8:$C$47=$A13)*('Maßnahmenplan'!$D$8:$D$47&lt;&gt;"")*('Maßnahmenplan'!$J$8:$J$47=""))</f>
        <v/>
      </c>
      <c r="H13" s="44">
        <f>SUM(B13:G13)</f>
        <v/>
      </c>
      <c r="I13" s="45">
        <f>SUMPRODUCT(('Maßnahmenplan'!$C$8:$C$47=$A13)*('Maßnahmenplan'!$D$8:$D$47&lt;&gt;"")*1,'Maßnahmenplan'!$I$8:$I$47)</f>
        <v/>
      </c>
      <c r="J13" s="46">
        <f>IF($I$15=0,"",I13/$I$15)</f>
        <v/>
      </c>
    </row>
    <row r="14" ht="22" customHeight="1">
      <c r="A14" s="47" t="inlineStr">
        <is>
          <t>Maßnahme ohne STOP-Stufe (bitte zuordnen)</t>
        </is>
      </c>
      <c r="B14" s="48">
        <f>SUMPRODUCT(('Maßnahmenplan'!$C$8:$C$47="")*('Maßnahmenplan'!$D$8:$D$47&lt;&gt;"")*('Maßnahmenplan'!$J$8:$J$47=B$8))</f>
        <v/>
      </c>
      <c r="C14" s="48">
        <f>SUMPRODUCT(('Maßnahmenplan'!$C$8:$C$47="")*('Maßnahmenplan'!$D$8:$D$47&lt;&gt;"")*('Maßnahmenplan'!$J$8:$J$47=C$8))</f>
        <v/>
      </c>
      <c r="D14" s="48">
        <f>SUMPRODUCT(('Maßnahmenplan'!$C$8:$C$47="")*('Maßnahmenplan'!$D$8:$D$47&lt;&gt;"")*('Maßnahmenplan'!$J$8:$J$47=D$8))</f>
        <v/>
      </c>
      <c r="E14" s="48">
        <f>SUMPRODUCT(('Maßnahmenplan'!$C$8:$C$47="")*('Maßnahmenplan'!$D$8:$D$47&lt;&gt;"")*('Maßnahmenplan'!$J$8:$J$47=E$8))</f>
        <v/>
      </c>
      <c r="F14" s="48">
        <f>SUMPRODUCT(('Maßnahmenplan'!$C$8:$C$47="")*('Maßnahmenplan'!$D$8:$D$47&lt;&gt;"")*('Maßnahmenplan'!$J$8:$J$47=F$8))</f>
        <v/>
      </c>
      <c r="G14" s="48">
        <f>SUMPRODUCT(('Maßnahmenplan'!$C$8:$C$47="")*('Maßnahmenplan'!$D$8:$D$47&lt;&gt;"")*('Maßnahmenplan'!$J$8:$J$47=""))</f>
        <v/>
      </c>
      <c r="H14" s="48">
        <f>SUM(B14:G14)</f>
        <v/>
      </c>
      <c r="I14" s="49">
        <f>SUMPRODUCT(('Maßnahmenplan'!$C$8:$C$47="")*('Maßnahmenplan'!$D$8:$D$47&lt;&gt;"")*1,'Maßnahmenplan'!$I$8:$I$47)</f>
        <v/>
      </c>
      <c r="J14" s="50">
        <f>IF($I$15=0,"",I14/$I$15)</f>
        <v/>
      </c>
    </row>
    <row r="15" ht="22" customHeight="1">
      <c r="A15" s="51" t="inlineStr">
        <is>
          <t>Summe</t>
        </is>
      </c>
      <c r="B15" s="52">
        <f>SUM(B9:B14)</f>
        <v/>
      </c>
      <c r="C15" s="52">
        <f>SUM(C9:C14)</f>
        <v/>
      </c>
      <c r="D15" s="52">
        <f>SUM(D9:D14)</f>
        <v/>
      </c>
      <c r="E15" s="52">
        <f>SUM(E9:E14)</f>
        <v/>
      </c>
      <c r="F15" s="52">
        <f>SUM(F9:F14)</f>
        <v/>
      </c>
      <c r="G15" s="52">
        <f>SUM(G9:G14)</f>
        <v/>
      </c>
      <c r="H15" s="52">
        <f>SUM(H9:H14)</f>
        <v/>
      </c>
      <c r="I15" s="53">
        <f>SUM(I9:I14)</f>
        <v/>
      </c>
      <c r="J15" s="54">
        <f>IF($I$15=0,"",SUM(J9:J14))</f>
        <v/>
      </c>
    </row>
    <row r="16">
      <c r="A16" s="16" t="inlineStr">
        <is>
          <t>Beseitigung und Substitution zusammen («B/S» im Budgetkompass, Abschnitt 1.9):</t>
        </is>
      </c>
      <c r="H16" s="55">
        <f>H9+H10</f>
        <v/>
      </c>
      <c r="I16" s="56">
        <f>I9+I10</f>
        <v/>
      </c>
    </row>
    <row r="18" ht="22" customHeight="1">
      <c r="A18" s="5" t="inlineStr">
        <is>
          <t>2 · Kennzahlen</t>
        </is>
      </c>
      <c r="B18" s="6" t="n"/>
      <c r="C18" s="6" t="n"/>
      <c r="D18" s="6" t="n"/>
      <c r="E18" s="6" t="n"/>
      <c r="F18" s="6" t="n"/>
      <c r="G18" s="6" t="n"/>
      <c r="H18" s="6" t="n"/>
      <c r="I18" s="6" t="n"/>
    </row>
    <row r="19" ht="20" customHeight="1">
      <c r="A19" s="57" t="inlineStr">
        <is>
          <t>Maßnahmen insgesamt</t>
        </is>
      </c>
      <c r="B19" s="58">
        <f>SUMPRODUCT(--('Maßnahmenplan'!$D$8:$D$47&lt;&gt;""))</f>
        <v/>
      </c>
      <c r="C19" s="59" t="n"/>
    </row>
    <row r="20" ht="20" customHeight="1">
      <c r="A20" s="57" t="inlineStr">
        <is>
          <t>davon umgesetzt</t>
        </is>
      </c>
      <c r="B20" s="58">
        <f>SUMPRODUCT(('Maßnahmenplan'!$D$8:$D$47&lt;&gt;"")*('Maßnahmenplan'!$J$8:$J$47="umgesetzt"))</f>
        <v/>
      </c>
      <c r="C20" s="59" t="n"/>
    </row>
    <row r="21" ht="20" customHeight="1">
      <c r="A21" s="57" t="inlineStr">
        <is>
          <t>davon zurückgestellt (begründet)</t>
        </is>
      </c>
      <c r="B21" s="58">
        <f>SUMPRODUCT(('Maßnahmenplan'!$D$8:$D$47&lt;&gt;"")*('Maßnahmenplan'!$J$8:$J$47="zurückgestellt (begründet)"))</f>
        <v/>
      </c>
      <c r="C21" s="59" t="n"/>
    </row>
    <row r="22" ht="30" customHeight="1">
      <c r="A22" s="57" t="inlineStr">
        <is>
          <t>Offene Maßnahmen (offen, in Planung, in Umsetzung, ohne Status)</t>
        </is>
      </c>
      <c r="B22" s="58">
        <f>B19-B20-B21</f>
        <v/>
      </c>
      <c r="C22" s="59" t="n"/>
    </row>
    <row r="23" ht="20" customHeight="1">
      <c r="A23" s="57" t="inlineStr">
        <is>
          <t>Quote der offenen Maßnahmen (offen ÷ insgesamt)</t>
        </is>
      </c>
      <c r="B23" s="60">
        <f>IF(B19=0,"",B22/B19)</f>
        <v/>
      </c>
      <c r="C23" s="59" t="n"/>
    </row>
    <row r="24" ht="30" customHeight="1">
      <c r="A24" s="57" t="inlineStr">
        <is>
          <t>Quote der umgesetzten Maßnahmen (umgesetzt ÷ insgesamt)</t>
        </is>
      </c>
      <c r="B24" s="60">
        <f>IF(B19=0,"",B20/B19)</f>
        <v/>
      </c>
      <c r="C24" s="59" t="n"/>
    </row>
    <row r="25" ht="30" customHeight="1">
      <c r="A25" s="57" t="inlineStr">
        <is>
          <t>Überfällig (Frist vor dem Stichtag, weder umgesetzt noch zurückgestellt)</t>
        </is>
      </c>
      <c r="B25" s="58">
        <f>SUMPRODUCT(('Maßnahmenplan'!$D$8:$D$47&lt;&gt;"")*('Maßnahmenplan'!$H$8:$H$47&lt;&gt;"")*('Maßnahmenplan'!$H$8:$H$47&lt;Stichtag)*('Maßnahmenplan'!$J$8:$J$47&lt;&gt;"umgesetzt")*('Maßnahmenplan'!$J$8:$J$47&lt;&gt;"zurückgestellt (begründet)"))</f>
        <v/>
      </c>
      <c r="C25" s="59" t="n"/>
    </row>
    <row r="26" ht="20" customHeight="1">
      <c r="A26" s="57" t="inlineStr">
        <is>
          <t>Anteil der überfälligen an den offenen Maßnahmen</t>
        </is>
      </c>
      <c r="B26" s="60">
        <f>IF(B22=0,"",B25/B22)</f>
        <v/>
      </c>
      <c r="C26" s="59" t="n"/>
    </row>
    <row r="27" ht="20" customHeight="1">
      <c r="A27" s="57" t="inlineStr">
        <is>
          <t>Offene Maßnahmen ohne Frist</t>
        </is>
      </c>
      <c r="B27" s="58">
        <f>SUMPRODUCT(('Maßnahmenplan'!$D$8:$D$47&lt;&gt;"")*('Maßnahmenplan'!$H$8:$H$47="")*('Maßnahmenplan'!$J$8:$J$47&lt;&gt;"umgesetzt")*('Maßnahmenplan'!$J$8:$J$47&lt;&gt;"zurückgestellt (begründet)"))</f>
        <v/>
      </c>
      <c r="C27" s="59" t="n"/>
    </row>
    <row r="28" ht="20" customHeight="1">
      <c r="A28" s="57" t="inlineStr">
        <is>
          <t>Maßnahmen ohne Verantwortliche</t>
        </is>
      </c>
      <c r="B28" s="58">
        <f>SUMPRODUCT(('Maßnahmenplan'!$D$8:$D$47&lt;&gt;"")*('Maßnahmenplan'!$G$8:$G$47=""))</f>
        <v/>
      </c>
      <c r="C28" s="59" t="n"/>
    </row>
    <row r="29" ht="30" customHeight="1">
      <c r="A29" s="57" t="inlineStr">
        <is>
          <t>Maßnahmen auf Stufe O oder P ohne Begründung des Haltepunkts</t>
        </is>
      </c>
      <c r="B29" s="58">
        <f>SUMPRODUCT(('Maßnahmenplan'!$D$8:$D$47&lt;&gt;"")*(('Maßnahmenplan'!$C$8:$C$47=$A$12)+('Maßnahmenplan'!$C$8:$C$47=$A$13))*('Maßnahmenplan'!$F$8:$F$47=""))</f>
        <v/>
      </c>
      <c r="C29" s="59" t="n"/>
    </row>
    <row r="30" ht="20" customHeight="1">
      <c r="A30" s="57" t="inlineStr">
        <is>
          <t>Umgesetzt, aber Wirksamkeit noch nicht geprüft</t>
        </is>
      </c>
      <c r="B30" s="58">
        <f>SUMPRODUCT(('Maßnahmenplan'!$J$8:$J$47="umgesetzt")*(('Maßnahmenplan'!$L$8:$L$47="")+('Maßnahmenplan'!$L$8:$L$47="noch nicht geprüft")))</f>
        <v/>
      </c>
      <c r="C30" s="59" t="n"/>
    </row>
    <row r="31" ht="20" customHeight="1">
      <c r="A31" s="57" t="inlineStr">
        <is>
          <t>Wirksamkeitsprüfung: «nicht wirksam»</t>
        </is>
      </c>
      <c r="B31" s="58">
        <f>SUMPRODUCT(--('Maßnahmenplan'!$L$8:$L$47="nicht wirksam"))</f>
        <v/>
      </c>
      <c r="C31" s="59" t="n"/>
    </row>
    <row r="32" ht="30" customHeight="1">
      <c r="A32" s="57" t="inlineStr">
        <is>
          <t>Anteil der Maßnahmen auf den Stufen B, S und T (Gestaltung)</t>
        </is>
      </c>
      <c r="B32" s="60">
        <f>IF(B19=0,"",SUM(H9:H11)/B19)</f>
        <v/>
      </c>
      <c r="C32" s="59" t="n"/>
    </row>
    <row r="33" ht="20" customHeight="1">
      <c r="A33" s="57" t="inlineStr">
        <is>
          <t>Budget insgesamt (€)</t>
        </is>
      </c>
      <c r="B33" s="61">
        <f>I15</f>
        <v/>
      </c>
      <c r="C33" s="59" t="n"/>
    </row>
    <row r="34" ht="20" customHeight="1">
      <c r="A34" s="57" t="inlineStr">
        <is>
          <t>Budget der noch nicht umgesetzten Maßnahmen (€)</t>
        </is>
      </c>
      <c r="B34" s="61">
        <f>SUMPRODUCT(('Maßnahmenplan'!$D$8:$D$47&lt;&gt;"")*('Maßnahmenplan'!$J$8:$J$47&lt;&gt;"umgesetzt")*1,'Maßnahmenplan'!$I$8:$I$47)</f>
        <v/>
      </c>
      <c r="C34" s="59" t="n"/>
    </row>
    <row r="36" ht="62" customHeight="1">
      <c r="A36" s="8" t="inlineStr">
        <is>
          <t>Hinweis des Bandes: Die Hierarchie wird von oben nach unten abgearbeitet. Die Auswertung zählt, sie bewertet nicht: Der Band nennt weder einen Sollanteil je Stufe noch eine Mindestsumme. Eine Verteilung, die fast nur auf O und P liegt, ist aber ein Anlass, die höheren Stufen erneut ernsthaft zu prüfen – oder den Haltepunkt zu begründen. «Überfällig» und «offen» gelten nur für Zeilen mit einer Maßnahme.</t>
        </is>
      </c>
      <c r="B36" s="21" t="n"/>
      <c r="C36" s="21" t="n"/>
      <c r="D36" s="21" t="n"/>
      <c r="E36" s="21" t="n"/>
      <c r="F36" s="21" t="n"/>
      <c r="G36" s="21" t="n"/>
      <c r="H36" s="21" t="n"/>
      <c r="I36" s="21" t="n"/>
      <c r="J36" s="21" t="n"/>
    </row>
  </sheetData>
  <mergeCells count="18">
    <mergeCell ref="B21:C21"/>
    <mergeCell ref="B24:C24"/>
    <mergeCell ref="B30:C30"/>
    <mergeCell ref="B29:C29"/>
    <mergeCell ref="B33:C33"/>
    <mergeCell ref="B25:C25"/>
    <mergeCell ref="A36:J36"/>
    <mergeCell ref="B19:C19"/>
    <mergeCell ref="B5:C5"/>
    <mergeCell ref="B20:C20"/>
    <mergeCell ref="B34:C34"/>
    <mergeCell ref="B28:C28"/>
    <mergeCell ref="B23:C23"/>
    <mergeCell ref="B22:C22"/>
    <mergeCell ref="B32:C32"/>
    <mergeCell ref="B31:C31"/>
    <mergeCell ref="B26:C26"/>
    <mergeCell ref="B27:C27"/>
  </mergeCells>
  <conditionalFormatting sqref="B14:H14">
    <cfRule type="cellIs" priority="1" operator="greaterThan" dxfId="0">
      <formula>0</formula>
    </cfRule>
  </conditionalFormatting>
  <conditionalFormatting sqref="B25:C25">
    <cfRule type="cellIs" priority="2" operator="greaterThan" dxfId="0">
      <formula>0</formula>
    </cfRule>
  </conditionalFormatting>
  <conditionalFormatting sqref="B27:C27">
    <cfRule type="cellIs" priority="3" operator="greaterThan" dxfId="0">
      <formula>0</formula>
    </cfRule>
  </conditionalFormatting>
  <conditionalFormatting sqref="B28:C28">
    <cfRule type="cellIs" priority="4" operator="greaterThan" dxfId="0">
      <formula>0</formula>
    </cfRule>
  </conditionalFormatting>
  <conditionalFormatting sqref="B29:C29">
    <cfRule type="cellIs" priority="5" operator="greaterThan" dxfId="0">
      <formula>0</formula>
    </cfRule>
  </conditionalFormatting>
  <conditionalFormatting sqref="B30:C30">
    <cfRule type="cellIs" priority="6" operator="greaterThan" dxfId="0">
      <formula>0</formula>
    </cfRule>
  </conditionalFormatting>
  <conditionalFormatting sqref="B31:C31">
    <cfRule type="cellIs" priority="7" operator="greaterThan" dxfId="0">
      <formula>0</formula>
    </cfRule>
  </conditionalFormatting>
  <dataValidations count="1">
    <dataValidation sqref="B5" showDropDown="0" showInputMessage="0" showErrorMessage="1" allowBlank="1" errorTitle="Datum erwartet" error="Bitte ein Datum im Format TT.MM.JJJJ eingeben." type="date" errorStyle="warning" operator="greaterThan">
      <formula1>36526</formula1>
    </dataValidation>
  </dataValidations>
  <printOptions horizontalCentered="1"/>
  <pageMargins left="0.47" right="0.47" top="0.6" bottom="0.75" header="0.3" footer="0.35"/>
  <pageSetup orientation="landscape" paperSize="9" fitToHeight="1" fitToWidth="1"/>
  <headerFooter>
    <oddHeader/>
    <oddFooter>&amp;L&amp;8 Das Steuer und die Lupe · Band 3a · buecher.effedore.com&amp;C&amp;8 &amp;A&amp;R&amp;8 Seite &amp;P von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C9BBA6"/>
    <outlinePr summaryBelow="1" summaryRight="1"/>
    <pageSetUpPr fitToPage="1"/>
  </sheetPr>
  <dimension ref="A1:G1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8" customWidth="1" min="2" max="2"/>
    <col width="20" customWidth="1" min="3" max="3"/>
    <col width="42" customWidth="1" min="4" max="4"/>
    <col width="16" customWidth="1" min="5" max="5"/>
    <col width="40" customWidth="1" min="6" max="6"/>
    <col width="24" customWidth="1" min="7" max="7"/>
  </cols>
  <sheetData>
    <row r="1" ht="26" customHeight="1">
      <c r="A1" s="17" t="inlineStr">
        <is>
          <t>Beispiele aus dem Band</t>
        </is>
      </c>
    </row>
    <row r="2" ht="18" customHeight="1">
      <c r="A2" s="18" t="inlineStr">
        <is>
          <t>Vorlage zu Abschnitt 1.11 des Bandes 3a · Beispiele sind Illustrationen aus dem Band – ohne Frist, ohne Budget, ohne Aussage über Ihr Haus</t>
        </is>
      </c>
    </row>
    <row r="3" ht="16" customHeight="1">
      <c r="A3" s="19" t="inlineStr">
        <is>
          <t>Das Steuer und die Lupe · Band 3a · buecher.effedore.com</t>
        </is>
      </c>
    </row>
    <row r="4">
      <c r="A4" s="16" t="inlineStr">
        <is>
          <t>Alle Zeilen: «Beispiel». Der Band nennt weder Fristen noch Beträge; diese Felder bleiben Ihre Entscheidung. Nicht ungeprüft in Ihren Plan übernehmen.</t>
        </is>
      </c>
    </row>
    <row r="5" ht="44" customHeight="1">
      <c r="A5" s="28" t="inlineStr"/>
      <c r="B5" s="28" t="inlineStr">
        <is>
          <t>Gefährdung / Bezug</t>
        </is>
      </c>
      <c r="C5" s="28" t="inlineStr">
        <is>
          <t>STOP-Stufe (nach der Hierarchie des Bandes)</t>
        </is>
      </c>
      <c r="D5" s="28" t="inlineStr">
        <is>
          <t>Maßnahme laut Band</t>
        </is>
      </c>
      <c r="E5" s="28" t="inlineStr">
        <is>
          <t>Wirkung</t>
        </is>
      </c>
      <c r="F5" s="28" t="inlineStr">
        <is>
          <t>Anmerkung des Bandes</t>
        </is>
      </c>
      <c r="G5" s="28" t="inlineStr">
        <is>
          <t>Fundstelle im Band</t>
        </is>
      </c>
    </row>
    <row r="6" ht="70" customHeight="1">
      <c r="A6" s="62" t="inlineStr">
        <is>
          <t>Beispiel</t>
        </is>
      </c>
      <c r="B6" s="63" t="inlineStr">
        <is>
          <t>Küche: Aufschnittmaschine mit freiliegender Klinge (im Vorjahr verletzte Hand)</t>
        </is>
      </c>
      <c r="C6" s="63" t="inlineStr">
        <is>
          <t>T</t>
        </is>
      </c>
      <c r="D6" s="63" t="inlineStr">
        <is>
          <t>Maschine kaufen, deren Schutzhaube die Hand physisch von der Klinge fernhält und deren Klinge stoppt, sobald die Haube geöffnet wird.</t>
        </is>
      </c>
      <c r="E6" s="63" t="inlineStr">
        <is>
          <t>passiv</t>
        </is>
      </c>
      <c r="F6" s="63" t="inlineStr">
        <is>
          <t>Der Umbau ist der eine Augenblick, in dem die Wahl billig ist: später wird jede sicherere Lösung zur teuren Nachrüstung. Der zweite Weg «verlässt sich auf die Physik».</t>
        </is>
      </c>
      <c r="G6" s="63" t="inlineStr">
        <is>
          <t>1.11 Eröffnung; Das Problem</t>
        </is>
      </c>
    </row>
    <row r="7" ht="57" customHeight="1">
      <c r="A7" s="64" t="inlineStr">
        <is>
          <t>Beispiel</t>
        </is>
      </c>
      <c r="B7" s="65" t="inlineStr">
        <is>
          <t>Dieselbe Maschine, alter Weg</t>
        </is>
      </c>
      <c r="C7" s="65" t="inlineStr">
        <is>
          <t>O</t>
        </is>
      </c>
      <c r="D7" s="65" t="inlineStr">
        <is>
          <t>Schild «Vorsicht – scharf» neben der Maschine; Schulung aller.</t>
        </is>
      </c>
      <c r="E7" s="65" t="inlineStr">
        <is>
          <t>aktiv</t>
        </is>
      </c>
      <c r="F7" s="65" t="inlineStr">
        <is>
          <t>Verlässt sich darauf, dass ein Mensch sich erinnert – jedes Mal, auch am hektischen Samstagabend. Nachrangige Stufe, kein Ersatz für die technische Lösung.</t>
        </is>
      </c>
      <c r="G7" s="65" t="inlineStr">
        <is>
          <t>1.11 Eröffnung; Tabelle 1</t>
        </is>
      </c>
    </row>
    <row r="8" ht="44" customHeight="1">
      <c r="A8" s="62" t="inlineStr">
        <is>
          <t>Beispiel</t>
        </is>
      </c>
      <c r="B8" s="63" t="inlineStr">
        <is>
          <t>Dieselbe Maschine, alter Weg</t>
        </is>
      </c>
      <c r="C8" s="63" t="inlineStr">
        <is>
          <t>P</t>
        </is>
      </c>
      <c r="D8" s="63" t="inlineStr">
        <is>
          <t>Schnittfester Handschuh.</t>
        </is>
      </c>
      <c r="E8" s="63" t="inlineStr">
        <is>
          <t>aktiv</t>
        </is>
      </c>
      <c r="F8" s="63" t="inlineStr">
        <is>
          <t>PSA ist nicht falsch, aber die Ergänzung dort, wo die oberen Stufen eine Restgefahr lassen – nie Ersatz.</t>
        </is>
      </c>
      <c r="G8" s="63" t="inlineStr">
        <is>
          <t>1.11 Eröffnung; 1.9 Tabelle 2</t>
        </is>
      </c>
    </row>
    <row r="9" ht="31" customHeight="1">
      <c r="A9" s="64" t="inlineStr">
        <is>
          <t>Beispiel</t>
        </is>
      </c>
      <c r="B9" s="65" t="inlineStr">
        <is>
          <t>Scharfe Kante</t>
        </is>
      </c>
      <c r="C9" s="65" t="inlineStr">
        <is>
          <t>B</t>
        </is>
      </c>
      <c r="D9" s="65" t="inlineStr">
        <is>
          <t>Die Kante runden.</t>
        </is>
      </c>
      <c r="E9" s="65" t="inlineStr">
        <is>
          <t>–</t>
        </is>
      </c>
      <c r="F9" s="65" t="inlineStr">
        <is>
          <t>Eine beseitigte Gefahr kann nicht mehr schaden und lässt keine Restgefahr.</t>
        </is>
      </c>
      <c r="G9" s="65" t="inlineStr">
        <is>
          <t>1.11 Das Prinzip</t>
        </is>
      </c>
    </row>
    <row r="10" ht="44" customHeight="1">
      <c r="A10" s="62" t="inlineStr">
        <is>
          <t>Beispiel</t>
        </is>
      </c>
      <c r="B10" s="63" t="inlineStr">
        <is>
          <t>Giftiger Stoff</t>
        </is>
      </c>
      <c r="C10" s="63" t="inlineStr">
        <is>
          <t>S</t>
        </is>
      </c>
      <c r="D10" s="63" t="inlineStr">
        <is>
          <t>Den Stoff ersetzen.</t>
        </is>
      </c>
      <c r="E10" s="63" t="inlineStr">
        <is>
          <t>–</t>
        </is>
      </c>
      <c r="F10" s="63" t="inlineStr">
        <is>
          <t>Wo immer eine Gefahr ganz entfernt oder ersetzt werden kann, ist das der sicherste Weg.</t>
        </is>
      </c>
      <c r="G10" s="63" t="inlineStr">
        <is>
          <t>1.11 Das Prinzip</t>
        </is>
      </c>
    </row>
    <row r="11" ht="57" customHeight="1">
      <c r="A11" s="64" t="inlineStr">
        <is>
          <t>Beispiel</t>
        </is>
      </c>
      <c r="B11" s="65" t="inlineStr">
        <is>
          <t>Maschine mit Haube</t>
        </is>
      </c>
      <c r="C11" s="65" t="inlineStr">
        <is>
          <t>T</t>
        </is>
      </c>
      <c r="D11" s="65" t="inlineStr">
        <is>
          <t>Verriegelung, die die Maschine erst startet, wenn die Haube geschlossen ist.</t>
        </is>
      </c>
      <c r="E11" s="65" t="inlineStr">
        <is>
          <t>passiv</t>
        </is>
      </c>
      <c r="F11" s="65" t="inlineStr">
        <is>
          <t>Ein guter passiver Schutz lässt sich schwer umgehen. Ein Schutz, den man überlistet, ist keiner: Rechnen Sie mit dem Menschen, der ihn nutzen soll.</t>
        </is>
      </c>
      <c r="G11" s="65" t="inlineStr">
        <is>
          <t>1.11 Das Prinzip; Gegenfall</t>
        </is>
      </c>
    </row>
    <row r="12" ht="44" customHeight="1">
      <c r="A12" s="62" t="inlineStr">
        <is>
          <t>Beispiel</t>
        </is>
      </c>
      <c r="B12" s="63" t="inlineStr">
        <is>
          <t>Boden (rutschfester Boden, rutschfester Belag)</t>
        </is>
      </c>
      <c r="C12" s="63" t="inlineStr">
        <is>
          <t>T</t>
        </is>
      </c>
      <c r="D12" s="63" t="inlineStr">
        <is>
          <t>Rutschfester Boden bzw. Belag einbauen.</t>
        </is>
      </c>
      <c r="E12" s="63" t="inlineStr">
        <is>
          <t>passiv</t>
        </is>
      </c>
      <c r="F12" s="63" t="inlineStr">
        <is>
          <t>Wirkt ohne Zutun, bei geeigneter Auslegung und Instandhaltung; versagt bei Defekt, fehlender Wartung, Umgehung.</t>
        </is>
      </c>
      <c r="G12" s="63" t="inlineStr">
        <is>
          <t>1.11 Tabelle 1; Praktische Anwendung 2</t>
        </is>
      </c>
    </row>
    <row r="13" ht="31" customHeight="1">
      <c r="A13" s="64" t="inlineStr">
        <is>
          <t>Beispiel</t>
        </is>
      </c>
      <c r="B13" s="65" t="inlineStr">
        <is>
          <t>–</t>
        </is>
      </c>
      <c r="C13" s="65" t="inlineStr">
        <is>
          <t>T</t>
        </is>
      </c>
      <c r="D13" s="65" t="inlineStr">
        <is>
          <t>Absaugung.</t>
        </is>
      </c>
      <c r="E13" s="65" t="inlineStr">
        <is>
          <t>passiv</t>
        </is>
      </c>
      <c r="F13" s="65" t="inlineStr">
        <is>
          <t>Nennt der Band als Beispiel für Schutz, der ohne Zutun wirkt.</t>
        </is>
      </c>
      <c r="G13" s="65" t="inlineStr">
        <is>
          <t>1.11 Praktische Anwendung 3</t>
        </is>
      </c>
    </row>
    <row r="14" ht="44" customHeight="1">
      <c r="A14" s="62" t="inlineStr">
        <is>
          <t>Beispiel</t>
        </is>
      </c>
      <c r="B14" s="63" t="inlineStr">
        <is>
          <t>Laufweg kreuzt die Gefahrenzone</t>
        </is>
      </c>
      <c r="C14" s="63" t="inlineStr">
        <is>
          <t>T</t>
        </is>
      </c>
      <c r="D14" s="63" t="inlineStr">
        <is>
          <t>Anderer Grundriss, klügerer Ablauf, Trennung von Laufweg und Gefahrenzone.</t>
        </is>
      </c>
      <c r="E14" s="63" t="inlineStr">
        <is>
          <t>passiv</t>
        </is>
      </c>
      <c r="F14" s="63" t="inlineStr">
        <is>
          <t>Technische Maßnahmen im Sinne der Norm sind auch die Umgestaltung der Arbeit – oft ohne eine einzige neue Maschine.</t>
        </is>
      </c>
      <c r="G14" s="63" t="inlineStr">
        <is>
          <t>1.11 Was die Norm sagt</t>
        </is>
      </c>
    </row>
    <row r="15" ht="57" customHeight="1">
      <c r="A15" s="64" t="inlineStr">
        <is>
          <t>Beispiel</t>
        </is>
      </c>
      <c r="B15" s="65" t="inlineStr">
        <is>
          <t>Boden kann trotz aller Technik nass werden (Restgefahr)</t>
        </is>
      </c>
      <c r="C15" s="65" t="inlineStr">
        <is>
          <t>P</t>
        </is>
      </c>
      <c r="D15" s="65" t="inlineStr">
        <is>
          <t>Schuh (PSA) dort, wo die Technik eine Restgefahr lässt – vom Haus getragen, nicht von den Beschäftigten.</t>
        </is>
      </c>
      <c r="E15" s="65" t="inlineStr">
        <is>
          <t>aktiv</t>
        </is>
      </c>
      <c r="F15" s="65" t="inlineStr">
        <is>
          <t>Die Ergänzung dort, wo die oberen Stufen eine Restgefahr lassen. Die Kosten dürfen nicht den Beschäftigten auferlegt werden.</t>
        </is>
      </c>
      <c r="G15" s="65" t="inlineStr">
        <is>
          <t>1.9 Das Prinzip; Das Problem (stille Abwälzung)</t>
        </is>
      </c>
    </row>
    <row r="16" ht="44" customHeight="1">
      <c r="A16" s="62" t="inlineStr">
        <is>
          <t>Beispiel</t>
        </is>
      </c>
      <c r="B16" s="63" t="inlineStr">
        <is>
          <t>Housekeeping: schwere Matratze, schwerer Wagen</t>
        </is>
      </c>
      <c r="C16" s="63" t="inlineStr">
        <is>
          <t>T · O</t>
        </is>
      </c>
      <c r="D16" s="63" t="inlineStr">
        <is>
          <t>Leichterer Wagen, geteilte Last, kurze Schulung.</t>
        </is>
      </c>
      <c r="E16" s="63" t="inlineStr">
        <is>
          <t>passiv · aktiv</t>
        </is>
      </c>
      <c r="F16" s="63" t="inlineStr">
        <is>
          <t>Annahme des Bandes, kein Befund. Zuerst die Gestaltung (Wagen, Last), dann das Organisatorische.</t>
        </is>
      </c>
      <c r="G16" s="63" t="inlineStr">
        <is>
          <t>1.5 Wirtschaftliche Auswirkungen</t>
        </is>
      </c>
    </row>
    <row r="17" ht="57" customHeight="1">
      <c r="A17" s="64" t="inlineStr">
        <is>
          <t>Beispiel</t>
        </is>
      </c>
      <c r="B17" s="65" t="inlineStr">
        <is>
          <t>Wäscherei: Lärm (Gehör, seit fünfzehn Jahren)</t>
        </is>
      </c>
      <c r="C17" s="65" t="inlineStr">
        <is>
          <t>T</t>
        </is>
      </c>
      <c r="D17" s="65" t="inlineStr">
        <is>
          <t>Lärm an der Quelle dämpfen. Daneben regelmäßige Hörprüfung – arbeitsmedizinische Vorsorge, Überwachung des Menschen, keine Stufe der Hierarchie.</t>
        </is>
      </c>
      <c r="E17" s="65" t="inlineStr">
        <is>
          <t>passiv</t>
        </is>
      </c>
      <c r="F17" s="65" t="inlineStr">
        <is>
          <t>Die Vorsorge ersetzt die Gestaltung nicht.</t>
        </is>
      </c>
      <c r="G17" s="65" t="inlineStr">
        <is>
          <t>1.12 Eröffnung; Prinzip</t>
        </is>
      </c>
    </row>
    <row r="18" ht="57" customHeight="1">
      <c r="A18" s="62" t="inlineStr">
        <is>
          <t>Beispiel</t>
        </is>
      </c>
      <c r="B18" s="63" t="inlineStr">
        <is>
          <t>Umbau oder teure technische Lösung, die ein einzelnes Jahr sprengt</t>
        </is>
      </c>
      <c r="C18" s="63" t="inlineStr">
        <is>
          <t>–</t>
        </is>
      </c>
      <c r="D18" s="63" t="inlineStr">
        <is>
          <t>Über mehrere Jahre planen, mit Zwischenschritten, die schon vorher schützen – als eigene Zeilen im Plan.</t>
        </is>
      </c>
      <c r="E18" s="63" t="inlineStr">
        <is>
          <t>–</t>
        </is>
      </c>
      <c r="F18" s="63" t="inlineStr">
        <is>
          <t>Ein mehrjähriger Schutzplan verwandelt die große, abschreckende Summe in tragbare Schritte und nimmt dem Aufschub seinen Vorwand.</t>
        </is>
      </c>
      <c r="G18" s="63" t="inlineStr">
        <is>
          <t>1.9 Praktische Anwendung</t>
        </is>
      </c>
    </row>
    <row r="19" ht="44" customHeight="1">
      <c r="A19" s="64" t="inlineStr">
        <is>
          <t>Beispiel</t>
        </is>
      </c>
      <c r="B19" s="65" t="inlineStr">
        <is>
          <t>Neue Maschine, neuer Grundriss, neuer Ablauf</t>
        </is>
      </c>
      <c r="C19" s="65" t="inlineStr">
        <is>
          <t>–</t>
        </is>
      </c>
      <c r="D19" s="65" t="inlineStr">
        <is>
          <t>Vor der Inbetriebnahme auf die Gefahren prüfen, die sie einführt, und sicher gestalten.</t>
        </is>
      </c>
      <c r="E19" s="65" t="inlineStr">
        <is>
          <t>–</t>
        </is>
      </c>
      <c r="F19" s="65" t="inlineStr">
        <is>
          <t>Steuerung der Änderung (8.1.3): Was gestern sicher entworfen war, kann nach dem Umbau eine Falle sein.</t>
        </is>
      </c>
      <c r="G19" s="65" t="inlineStr">
        <is>
          <t>1.11 Das Problem; Was die Norm sagt</t>
        </is>
      </c>
    </row>
  </sheetData>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worksheet>
</file>

<file path=xl/worksheets/sheet5.xml><?xml version="1.0" encoding="utf-8"?>
<worksheet xmlns="http://schemas.openxmlformats.org/spreadsheetml/2006/main">
  <sheetPr>
    <tabColor rgb="00C9BBA6"/>
    <outlinePr summaryBelow="1" summaryRight="1"/>
    <pageSetUpPr fitToPage="1"/>
  </sheetPr>
  <dimension ref="A1:D6"/>
  <sheetViews>
    <sheetView showGridLines="0" workbookViewId="0">
      <selection activeCell="A1" sqref="A1"/>
    </sheetView>
  </sheetViews>
  <sheetFormatPr baseColWidth="8" defaultRowHeight="15"/>
  <cols>
    <col width="42" customWidth="1" min="1" max="1"/>
    <col width="40" customWidth="1" min="2" max="2"/>
    <col width="28" customWidth="1" min="3" max="3"/>
    <col width="34" customWidth="1" min="4" max="4"/>
  </cols>
  <sheetData>
    <row r="1" ht="32" customHeight="1">
      <c r="A1" s="66" t="inlineStr">
        <is>
          <t>STOP-Stufe</t>
        </is>
      </c>
      <c r="B1" s="66" t="inlineStr">
        <is>
          <t>Wirkung</t>
        </is>
      </c>
      <c r="C1" s="66" t="inlineStr">
        <is>
          <t>Umsetzungsstatus</t>
        </is>
      </c>
      <c r="D1" s="66" t="inlineStr">
        <is>
          <t>Ergebnis der Wirksamkeitsprüfung</t>
        </is>
      </c>
    </row>
    <row r="2">
      <c r="A2" s="63" t="inlineStr">
        <is>
          <t>B – Beseitigung</t>
        </is>
      </c>
      <c r="B2" s="63" t="inlineStr">
        <is>
          <t>passiv – wirkt ohne Zutun</t>
        </is>
      </c>
      <c r="C2" s="63" t="inlineStr">
        <is>
          <t>offen</t>
        </is>
      </c>
      <c r="D2" s="63" t="inlineStr">
        <is>
          <t>noch nicht geprüft</t>
        </is>
      </c>
    </row>
    <row r="3">
      <c r="A3" s="63" t="inlineStr">
        <is>
          <t>S – Substitution</t>
        </is>
      </c>
      <c r="B3" s="63" t="inlineStr">
        <is>
          <t>aktiv – wirkt nur, wenn jemand handelt</t>
        </is>
      </c>
      <c r="C3" s="63" t="inlineStr">
        <is>
          <t>in Planung</t>
        </is>
      </c>
      <c r="D3" s="63" t="inlineStr">
        <is>
          <t>wirksam</t>
        </is>
      </c>
    </row>
    <row r="4">
      <c r="A4" s="63" t="inlineStr">
        <is>
          <t>T – Technisch / Umgestaltung der Arbeit</t>
        </is>
      </c>
      <c r="C4" s="63" t="inlineStr">
        <is>
          <t>in Umsetzung</t>
        </is>
      </c>
      <c r="D4" s="63" t="inlineStr">
        <is>
          <t>teilweise wirksam</t>
        </is>
      </c>
    </row>
    <row r="5">
      <c r="A5" s="63" t="inlineStr">
        <is>
          <t>O – Organisatorisch (inkl. Unterweisung)</t>
        </is>
      </c>
      <c r="C5" s="63" t="inlineStr">
        <is>
          <t>umgesetzt</t>
        </is>
      </c>
      <c r="D5" s="63" t="inlineStr">
        <is>
          <t>nicht wirksam</t>
        </is>
      </c>
    </row>
    <row r="6">
      <c r="A6" s="63" t="inlineStr">
        <is>
          <t>P – Persönliche Schutzausrüstung (PSA)</t>
        </is>
      </c>
      <c r="C6" s="63" t="inlineStr">
        <is>
          <t>zurückgestellt (begründet)</t>
        </is>
      </c>
    </row>
  </sheetData>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Das Steuer und die Lupe · Band 3a</dc:creator>
  <dc:title xmlns:dc="http://purl.org/dc/elements/1.1/">Maßnahmenplan nach STOP-Prinzip</dc:title>
  <dc:subject xmlns:dc="http://purl.org/dc/elements/1.1/">Vorlage zu den Abschnitten 1.11 und 1.9 des Bandes 3a</dc:subject>
  <dcterms:created xmlns:dcterms="http://purl.org/dc/terms/" xmlns:xsi="http://www.w3.org/2001/XMLSchema-instance" xsi:type="dcterms:W3CDTF">2026-10-14T01:42:21Z</dcterms:created>
  <dcterms:modified xmlns:dcterms="http://purl.org/dc/terms/" xmlns:xsi="http://www.w3.org/2001/XMLSchema-instance" xsi:type="dcterms:W3CDTF">2026-10-14T01:42:21Z</dcterms:modified>
  <cp:keywords>ISO 45001; Band 3a; Vorlage</cp:keywords>
</cp:coreProperties>
</file>